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труктура  вода" sheetId="1" r:id="rId1"/>
    <sheet name="структура  послуга" sheetId="2" r:id="rId2"/>
    <sheet name="Лист2" sheetId="3" r:id="rId3"/>
    <sheet name="Лист3" sheetId="4" r:id="rId4"/>
  </sheets>
  <definedNames>
    <definedName name="_GoBack" localSheetId="0">'структура  вода'!#REF!</definedName>
    <definedName name="_GoBack" localSheetId="1">'структура  послуга'!#REF!</definedName>
  </definedNames>
  <calcPr fullCalcOnLoad="1"/>
</workbook>
</file>

<file path=xl/sharedStrings.xml><?xml version="1.0" encoding="utf-8"?>
<sst xmlns="http://schemas.openxmlformats.org/spreadsheetml/2006/main" count="192" uniqueCount="121">
  <si>
    <t>тис. грн</t>
  </si>
  <si>
    <t>№ з/п</t>
  </si>
  <si>
    <t xml:space="preserve"> тис. грн</t>
  </si>
  <si>
    <t>В</t>
  </si>
  <si>
    <t>Виробнича собівартість, усього, у тому числі:</t>
  </si>
  <si>
    <t>прямі матеріальні витрати, у тому числі: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</si>
  <si>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</si>
  <si>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</si>
  <si>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</si>
  <si>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</si>
  <si>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</si>
  <si>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</si>
  <si>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</si>
  <si>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</si>
  <si>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</si>
  <si>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</si>
  <si>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</si>
  <si>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</si>
  <si>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</si>
  <si>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</si>
  <si>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</si>
  <si>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</si>
  <si>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</si>
  <si>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</si>
  <si>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1.1.3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</si>
  <si>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</si>
  <si>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</si>
  <si>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</si>
  <si>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</si>
  <si>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</si>
  <si>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</si>
  <si>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</si>
  <si>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</si>
  <si>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</si>
  <si>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</si>
  <si>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</si>
  <si>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8</t>
  </si>
  <si>
    <t>(без ПДВ)</t>
  </si>
  <si>
    <t xml:space="preserve">Додаток 4 до Процедури встановлення
тарифів на централізоване
водопостачання та
водовідведення
(пункт 2.2)
</t>
  </si>
  <si>
    <t>1.1.4</t>
  </si>
  <si>
    <t>2</t>
  </si>
  <si>
    <t>3</t>
  </si>
  <si>
    <t>4</t>
  </si>
  <si>
    <t>5</t>
  </si>
  <si>
    <t>6</t>
  </si>
  <si>
    <t>7</t>
  </si>
  <si>
    <t>2015  рік</t>
  </si>
  <si>
    <t>А.А. Гавриш</t>
  </si>
  <si>
    <t>2016  рік</t>
  </si>
  <si>
    <t>грн</t>
  </si>
  <si>
    <t>Структура</t>
  </si>
  <si>
    <t>1.4</t>
  </si>
  <si>
    <t>1.4.1</t>
  </si>
  <si>
    <t>1.4.2</t>
  </si>
  <si>
    <t>1.4.3</t>
  </si>
  <si>
    <t>витрати на оплату праці</t>
  </si>
  <si>
    <t>відрахування на соцзаходи</t>
  </si>
  <si>
    <t>амортизаційні відрахування</t>
  </si>
  <si>
    <t>1.4.4</t>
  </si>
  <si>
    <t>інші витрати</t>
  </si>
  <si>
    <t>2.1</t>
  </si>
  <si>
    <t>2.2</t>
  </si>
  <si>
    <t>2.3</t>
  </si>
  <si>
    <t>2.4</t>
  </si>
  <si>
    <t>Адміністративні витрати, у т.ч.</t>
  </si>
  <si>
    <t>3.1</t>
  </si>
  <si>
    <t>3.2</t>
  </si>
  <si>
    <t>3.3</t>
  </si>
  <si>
    <t>3.4</t>
  </si>
  <si>
    <t>Витрати на збут, у т.ч.</t>
  </si>
  <si>
    <t xml:space="preserve">Розрахунковий  прибуток </t>
  </si>
  <si>
    <t>покупна вода/очищення власних стічних вод іншими суб"єктами господарювання</t>
  </si>
  <si>
    <t>Централізоване водопостачання</t>
  </si>
  <si>
    <t>Найменування показників</t>
  </si>
  <si>
    <t>тис. грн на рік</t>
  </si>
  <si>
    <t>грн/кубм</t>
  </si>
  <si>
    <t>Централізоване водовідведення</t>
  </si>
  <si>
    <t xml:space="preserve">Вартість централізованого водопостачання/водовідведення (тис.грн) </t>
  </si>
  <si>
    <t>10</t>
  </si>
  <si>
    <t>Директор КП "Прилукитепловодопостачання"</t>
  </si>
  <si>
    <t xml:space="preserve"> тарифів на централізоване водопостачання  та водовідведення КП "Прилукитепловодопостачання"</t>
  </si>
  <si>
    <t>Загальновиробничі витрати, у т.ч.</t>
  </si>
  <si>
    <t>Тариф на централізоване водопостачання/водовідведення грн/куб.м</t>
  </si>
  <si>
    <t xml:space="preserve">Обсяг водопостачання споживачам, тис. куб.м  </t>
  </si>
  <si>
    <t>до рішення виконавчого    комітету</t>
  </si>
  <si>
    <t>№</t>
  </si>
  <si>
    <t xml:space="preserve">Додаток </t>
  </si>
  <si>
    <t xml:space="preserve">Найменування показників </t>
  </si>
  <si>
    <t>Код рядка</t>
  </si>
  <si>
    <t>Фактично</t>
  </si>
  <si>
    <t>Передбачено діючим тарифом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</si>
  <si>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</si>
  <si>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(з використанням внутрішньобудинкових систем)</t>
  </si>
  <si>
    <t>попередній до базового 2015 рік</t>
  </si>
  <si>
    <t xml:space="preserve">базовий період: </t>
  </si>
  <si>
    <t>2016 рік</t>
  </si>
  <si>
    <t>грн/куб.м</t>
  </si>
  <si>
    <t>на придбання питної води з системи централізованого водопостачання / прямі витрати централізованого водовідведення для здійснення послуги централізованого водовідведення</t>
  </si>
  <si>
    <t>1.1.2</t>
  </si>
  <si>
    <t xml:space="preserve"> електроенергія</t>
  </si>
  <si>
    <t>загальновиробничі витрати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</si>
  <si>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</si>
  <si>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Адміністративні витрати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</si>
  <si>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</si>
  <si>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Витрати на збут</t>
  </si>
  <si>
    <t>відрахування на соціальні заходи</t>
  </si>
  <si>
    <t>амортищаційні відрахування</t>
  </si>
  <si>
    <t>матеріальні витрати на обслуговування квартирних засобів обліку</t>
  </si>
  <si>
    <t>3.5</t>
  </si>
  <si>
    <t xml:space="preserve">послуги сторонніх організацій з обслуговування квартирних засобів обліку (в тому числі на періодичну повірку) </t>
  </si>
  <si>
    <t>3.6</t>
  </si>
  <si>
    <t>витрати на оплату послуг банків з приймання і перерахування коштів споживачів</t>
  </si>
  <si>
    <t>3.7</t>
  </si>
  <si>
    <t>4.1.</t>
  </si>
  <si>
    <t xml:space="preserve">Інші операційні витрати  з централізованого постачання холодної  води </t>
  </si>
  <si>
    <t xml:space="preserve">Планований прибуток </t>
  </si>
  <si>
    <t>Вартість послуги з централізованого постачання холодної води/водовідведення (з використанням внутрішньобудинкових систем)  за відповідним тарифом</t>
  </si>
  <si>
    <t xml:space="preserve"> Тариф на послугу з централізованого постачання холодної води/водовідведення (з використанням внутрішньобудинкових систем)   грн/куб.м</t>
  </si>
  <si>
    <t>Обсяг реалізації, тис. куб.м</t>
  </si>
  <si>
    <t>до рішення виконавчого комітету</t>
  </si>
  <si>
    <t xml:space="preserve"> тарифів на послуги з централізованого постачання холодної води, водовідведення (з використанням внутрішньобудинкових систем)  КП "Прилукитепловодопостачання"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</si>
</sst>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22]d\ mmmm\ yyyy&quot; р.&quot;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0000000"/>
    <numFmt numFmtId="175" formatCode="0.0"/>
    <numFmt numFmtId="176" formatCode="#,##0.0"/>
    <numFmt numFmtId="177" formatCode="#,##0.000"/>
    <numFmt numFmtId="178" formatCode="#,##0.0000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>
        <color indexed="63"/>
      </right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15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71" fontId="48" fillId="0" borderId="10" xfId="0" applyNumberFormat="1" applyFont="1" applyBorder="1" applyAlignment="1">
      <alignment horizontal="center" wrapText="1"/>
    </xf>
    <xf numFmtId="171" fontId="48" fillId="0" borderId="10" xfId="0" applyNumberFormat="1" applyFont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1" fontId="48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49" fontId="48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171" fontId="51" fillId="0" borderId="10" xfId="0" applyNumberFormat="1" applyFont="1" applyBorder="1" applyAlignment="1">
      <alignment horizontal="center" vertical="center" wrapText="1"/>
    </xf>
    <xf numFmtId="171" fontId="51" fillId="0" borderId="10" xfId="0" applyNumberFormat="1" applyFont="1" applyBorder="1" applyAlignment="1">
      <alignment horizontal="center" wrapText="1"/>
    </xf>
    <xf numFmtId="2" fontId="51" fillId="33" borderId="10" xfId="0" applyNumberFormat="1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2" fontId="5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3" xfId="0" applyNumberFormat="1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1" fillId="0" borderId="12" xfId="0" applyNumberFormat="1" applyFont="1" applyBorder="1" applyAlignment="1">
      <alignment horizontal="center" wrapText="1"/>
    </xf>
    <xf numFmtId="0" fontId="51" fillId="0" borderId="13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49" fontId="51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2" fontId="52" fillId="0" borderId="0" xfId="0" applyNumberFormat="1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/>
    </xf>
    <xf numFmtId="0" fontId="49" fillId="0" borderId="0" xfId="0" applyFont="1" applyAlignment="1">
      <alignment horizontal="left"/>
    </xf>
    <xf numFmtId="171" fontId="2" fillId="0" borderId="10" xfId="0" applyNumberFormat="1" applyFont="1" applyBorder="1" applyAlignment="1">
      <alignment horizontal="center" vertical="center" wrapText="1"/>
    </xf>
    <xf numFmtId="171" fontId="51" fillId="33" borderId="10" xfId="0" applyNumberFormat="1" applyFont="1" applyFill="1" applyBorder="1" applyAlignment="1">
      <alignment horizontal="center" wrapText="1"/>
    </xf>
    <xf numFmtId="2" fontId="48" fillId="33" borderId="17" xfId="0" applyNumberFormat="1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2" fontId="52" fillId="0" borderId="19" xfId="0" applyNumberFormat="1" applyFont="1" applyBorder="1" applyAlignment="1">
      <alignment horizontal="center" vertical="center" wrapText="1"/>
    </xf>
    <xf numFmtId="171" fontId="52" fillId="0" borderId="19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171" fontId="49" fillId="0" borderId="20" xfId="0" applyNumberFormat="1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 wrapText="1"/>
    </xf>
    <xf numFmtId="171" fontId="52" fillId="0" borderId="2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6" xfId="0" applyBorder="1" applyAlignment="1">
      <alignment/>
    </xf>
    <xf numFmtId="0" fontId="49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171" fontId="2" fillId="0" borderId="0" xfId="0" applyNumberFormat="1" applyFont="1" applyBorder="1" applyAlignment="1">
      <alignment horizontal="center" vertical="center" wrapText="1"/>
    </xf>
    <xf numFmtId="171" fontId="48" fillId="0" borderId="0" xfId="0" applyNumberFormat="1" applyFont="1" applyBorder="1" applyAlignment="1">
      <alignment horizontal="center" vertical="center" wrapText="1"/>
    </xf>
    <xf numFmtId="171" fontId="51" fillId="0" borderId="0" xfId="0" applyNumberFormat="1" applyFont="1" applyBorder="1" applyAlignment="1">
      <alignment horizontal="center" vertical="center" wrapText="1"/>
    </xf>
    <xf numFmtId="171" fontId="51" fillId="33" borderId="0" xfId="0" applyNumberFormat="1" applyFont="1" applyFill="1" applyBorder="1" applyAlignment="1">
      <alignment horizontal="center" wrapText="1"/>
    </xf>
    <xf numFmtId="2" fontId="51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171" fontId="51" fillId="33" borderId="10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2" fontId="52" fillId="0" borderId="22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171" fontId="48" fillId="0" borderId="10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171" fontId="51" fillId="33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171" fontId="52" fillId="0" borderId="0" xfId="0" applyNumberFormat="1" applyFont="1" applyBorder="1" applyAlignment="1">
      <alignment horizontal="center" vertical="top" wrapText="1"/>
    </xf>
    <xf numFmtId="2" fontId="52" fillId="0" borderId="0" xfId="0" applyNumberFormat="1" applyFont="1" applyBorder="1" applyAlignment="1">
      <alignment horizontal="center" vertical="top" wrapText="1"/>
    </xf>
    <xf numFmtId="49" fontId="52" fillId="0" borderId="0" xfId="0" applyNumberFormat="1" applyFont="1" applyBorder="1" applyAlignment="1">
      <alignment horizont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2" fontId="49" fillId="0" borderId="0" xfId="0" applyNumberFormat="1" applyFont="1" applyBorder="1" applyAlignment="1">
      <alignment horizontal="center" vertical="center" wrapText="1"/>
    </xf>
    <xf numFmtId="171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wrapText="1"/>
    </xf>
    <xf numFmtId="0" fontId="49" fillId="33" borderId="0" xfId="0" applyFont="1" applyFill="1" applyBorder="1" applyAlignment="1">
      <alignment horizontal="center" vertical="top" wrapText="1"/>
    </xf>
    <xf numFmtId="171" fontId="49" fillId="0" borderId="0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2" fillId="33" borderId="0" xfId="0" applyFont="1" applyFill="1" applyBorder="1" applyAlignment="1">
      <alignment horizontal="center" vertical="center" wrapText="1"/>
    </xf>
    <xf numFmtId="171" fontId="52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wrapText="1"/>
    </xf>
    <xf numFmtId="49" fontId="52" fillId="0" borderId="0" xfId="0" applyNumberFormat="1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top" wrapText="1"/>
    </xf>
    <xf numFmtId="2" fontId="49" fillId="33" borderId="0" xfId="0" applyNumberFormat="1" applyFont="1" applyFill="1" applyBorder="1" applyAlignment="1">
      <alignment horizontal="center" vertical="top" wrapText="1"/>
    </xf>
    <xf numFmtId="171" fontId="49" fillId="33" borderId="0" xfId="0" applyNumberFormat="1" applyFont="1" applyFill="1" applyBorder="1" applyAlignment="1">
      <alignment horizontal="center" vertical="top" wrapText="1"/>
    </xf>
    <xf numFmtId="4" fontId="49" fillId="33" borderId="0" xfId="0" applyNumberFormat="1" applyFont="1" applyFill="1" applyBorder="1" applyAlignment="1">
      <alignment horizontal="center" vertical="top" wrapText="1"/>
    </xf>
    <xf numFmtId="178" fontId="49" fillId="33" borderId="0" xfId="0" applyNumberFormat="1" applyFont="1" applyFill="1" applyBorder="1" applyAlignment="1">
      <alignment horizontal="center" vertical="top" wrapText="1"/>
    </xf>
    <xf numFmtId="172" fontId="52" fillId="0" borderId="0" xfId="0" applyNumberFormat="1" applyFont="1" applyBorder="1" applyAlignment="1">
      <alignment horizontal="center" vertical="top" wrapText="1"/>
    </xf>
    <xf numFmtId="172" fontId="49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33" borderId="0" xfId="0" applyFont="1" applyFill="1" applyBorder="1" applyAlignment="1">
      <alignment horizontal="center" wrapText="1"/>
    </xf>
    <xf numFmtId="2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/>
    </xf>
    <xf numFmtId="2" fontId="51" fillId="0" borderId="3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2" fontId="52" fillId="0" borderId="33" xfId="0" applyNumberFormat="1" applyFont="1" applyBorder="1" applyAlignment="1">
      <alignment horizontal="center" vertical="center" wrapText="1"/>
    </xf>
    <xf numFmtId="0" fontId="51" fillId="0" borderId="34" xfId="0" applyFont="1" applyBorder="1" applyAlignment="1">
      <alignment vertical="center" wrapText="1"/>
    </xf>
    <xf numFmtId="0" fontId="49" fillId="0" borderId="19" xfId="0" applyFont="1" applyBorder="1" applyAlignment="1">
      <alignment horizontal="center" wrapText="1"/>
    </xf>
    <xf numFmtId="171" fontId="52" fillId="0" borderId="20" xfId="0" applyNumberFormat="1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49" fontId="52" fillId="0" borderId="19" xfId="0" applyNumberFormat="1" applyFont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0" fontId="52" fillId="33" borderId="19" xfId="0" applyFont="1" applyFill="1" applyBorder="1" applyAlignment="1">
      <alignment horizontal="center" wrapText="1"/>
    </xf>
    <xf numFmtId="2" fontId="52" fillId="0" borderId="19" xfId="0" applyNumberFormat="1" applyFont="1" applyBorder="1" applyAlignment="1">
      <alignment horizontal="center" wrapText="1"/>
    </xf>
    <xf numFmtId="171" fontId="52" fillId="0" borderId="19" xfId="0" applyNumberFormat="1" applyFont="1" applyBorder="1" applyAlignment="1">
      <alignment horizontal="center" wrapText="1"/>
    </xf>
    <xf numFmtId="49" fontId="49" fillId="0" borderId="19" xfId="0" applyNumberFormat="1" applyFont="1" applyBorder="1" applyAlignment="1">
      <alignment horizontal="center" wrapText="1"/>
    </xf>
    <xf numFmtId="0" fontId="48" fillId="0" borderId="19" xfId="0" applyFont="1" applyBorder="1" applyAlignment="1">
      <alignment vertical="top" wrapText="1"/>
    </xf>
    <xf numFmtId="2" fontId="49" fillId="0" borderId="19" xfId="0" applyNumberFormat="1" applyFont="1" applyBorder="1" applyAlignment="1">
      <alignment horizontal="center" vertical="center" wrapText="1"/>
    </xf>
    <xf numFmtId="171" fontId="49" fillId="0" borderId="19" xfId="0" applyNumberFormat="1" applyFont="1" applyBorder="1" applyAlignment="1">
      <alignment horizontal="center" vertical="center" wrapText="1"/>
    </xf>
    <xf numFmtId="171" fontId="49" fillId="0" borderId="2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wrapText="1"/>
    </xf>
    <xf numFmtId="0" fontId="49" fillId="33" borderId="19" xfId="0" applyFont="1" applyFill="1" applyBorder="1" applyAlignment="1">
      <alignment horizontal="center" wrapText="1"/>
    </xf>
    <xf numFmtId="171" fontId="49" fillId="0" borderId="20" xfId="0" applyNumberFormat="1" applyFont="1" applyBorder="1" applyAlignment="1">
      <alignment horizontal="center" wrapText="1"/>
    </xf>
    <xf numFmtId="2" fontId="49" fillId="0" borderId="19" xfId="0" applyNumberFormat="1" applyFont="1" applyBorder="1" applyAlignment="1">
      <alignment horizontal="center" wrapText="1"/>
    </xf>
    <xf numFmtId="171" fontId="49" fillId="0" borderId="19" xfId="0" applyNumberFormat="1" applyFont="1" applyBorder="1" applyAlignment="1">
      <alignment horizontal="center" wrapText="1"/>
    </xf>
    <xf numFmtId="49" fontId="49" fillId="0" borderId="19" xfId="0" applyNumberFormat="1" applyFont="1" applyBorder="1" applyAlignment="1">
      <alignment wrapText="1"/>
    </xf>
    <xf numFmtId="0" fontId="49" fillId="0" borderId="19" xfId="0" applyFont="1" applyBorder="1" applyAlignment="1">
      <alignment vertical="top" wrapText="1"/>
    </xf>
    <xf numFmtId="49" fontId="49" fillId="0" borderId="19" xfId="0" applyNumberFormat="1" applyFont="1" applyBorder="1" applyAlignment="1">
      <alignment horizontal="center" vertical="center" wrapText="1"/>
    </xf>
    <xf numFmtId="2" fontId="49" fillId="33" borderId="19" xfId="0" applyNumberFormat="1" applyFont="1" applyFill="1" applyBorder="1" applyAlignment="1">
      <alignment horizontal="center" wrapText="1"/>
    </xf>
    <xf numFmtId="171" fontId="49" fillId="33" borderId="19" xfId="0" applyNumberFormat="1" applyFont="1" applyFill="1" applyBorder="1" applyAlignment="1">
      <alignment horizontal="center" wrapText="1"/>
    </xf>
    <xf numFmtId="4" fontId="49" fillId="33" borderId="19" xfId="0" applyNumberFormat="1" applyFont="1" applyFill="1" applyBorder="1" applyAlignment="1">
      <alignment horizontal="center" wrapText="1"/>
    </xf>
    <xf numFmtId="178" fontId="49" fillId="33" borderId="19" xfId="0" applyNumberFormat="1" applyFont="1" applyFill="1" applyBorder="1" applyAlignment="1">
      <alignment horizontal="center" wrapText="1"/>
    </xf>
    <xf numFmtId="2" fontId="49" fillId="33" borderId="19" xfId="0" applyNumberFormat="1" applyFont="1" applyFill="1" applyBorder="1" applyAlignment="1">
      <alignment horizontal="center" vertical="center" wrapText="1"/>
    </xf>
    <xf numFmtId="171" fontId="49" fillId="33" borderId="19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178" fontId="49" fillId="33" borderId="19" xfId="0" applyNumberFormat="1" applyFont="1" applyFill="1" applyBorder="1" applyAlignment="1">
      <alignment horizontal="center" vertical="center" wrapText="1"/>
    </xf>
    <xf numFmtId="172" fontId="52" fillId="0" borderId="19" xfId="0" applyNumberFormat="1" applyFont="1" applyBorder="1" applyAlignment="1">
      <alignment horizontal="center" wrapText="1"/>
    </xf>
    <xf numFmtId="172" fontId="49" fillId="0" borderId="19" xfId="0" applyNumberFormat="1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52" fillId="0" borderId="19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vertical="top" wrapText="1"/>
    </xf>
    <xf numFmtId="2" fontId="52" fillId="0" borderId="20" xfId="0" applyNumberFormat="1" applyFont="1" applyBorder="1" applyAlignment="1">
      <alignment horizontal="center" vertical="center" wrapText="1"/>
    </xf>
    <xf numFmtId="171" fontId="49" fillId="0" borderId="19" xfId="0" applyNumberFormat="1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2" fontId="52" fillId="0" borderId="35" xfId="0" applyNumberFormat="1" applyFont="1" applyBorder="1" applyAlignment="1">
      <alignment horizontal="center" vertical="center" wrapText="1"/>
    </xf>
    <xf numFmtId="2" fontId="52" fillId="0" borderId="34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top" wrapText="1"/>
    </xf>
    <xf numFmtId="2" fontId="51" fillId="0" borderId="35" xfId="0" applyNumberFormat="1" applyFont="1" applyBorder="1" applyAlignment="1">
      <alignment horizontal="center" vertical="center" wrapText="1"/>
    </xf>
    <xf numFmtId="2" fontId="51" fillId="0" borderId="34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48" fillId="0" borderId="14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2" fontId="52" fillId="0" borderId="22" xfId="0" applyNumberFormat="1" applyFont="1" applyBorder="1" applyAlignment="1">
      <alignment horizontal="center" vertical="center" wrapText="1"/>
    </xf>
    <xf numFmtId="2" fontId="52" fillId="0" borderId="30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2" fontId="52" fillId="0" borderId="22" xfId="0" applyNumberFormat="1" applyFont="1" applyBorder="1" applyAlignment="1">
      <alignment horizontal="center" wrapText="1"/>
    </xf>
    <xf numFmtId="2" fontId="52" fillId="0" borderId="30" xfId="0" applyNumberFormat="1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K52"/>
  <sheetViews>
    <sheetView workbookViewId="0" topLeftCell="C34">
      <selection activeCell="U55" sqref="U55"/>
    </sheetView>
  </sheetViews>
  <sheetFormatPr defaultColWidth="9.140625" defaultRowHeight="15"/>
  <cols>
    <col min="1" max="2" width="0" style="0" hidden="1" customWidth="1"/>
    <col min="4" max="4" width="5.421875" style="0" customWidth="1"/>
    <col min="5" max="5" width="56.140625" style="0" customWidth="1"/>
    <col min="6" max="6" width="6.7109375" style="0" hidden="1" customWidth="1"/>
    <col min="7" max="7" width="10.421875" style="0" hidden="1" customWidth="1"/>
    <col min="8" max="8" width="9.57421875" style="0" hidden="1" customWidth="1"/>
    <col min="9" max="9" width="10.8515625" style="0" hidden="1" customWidth="1"/>
    <col min="10" max="10" width="9.421875" style="0" hidden="1" customWidth="1"/>
    <col min="11" max="12" width="10.28125" style="0" hidden="1" customWidth="1"/>
    <col min="13" max="13" width="11.28125" style="0" customWidth="1"/>
    <col min="14" max="14" width="8.7109375" style="0" customWidth="1"/>
    <col min="15" max="15" width="9.140625" style="0" hidden="1" customWidth="1"/>
    <col min="16" max="16" width="13.140625" style="0" hidden="1" customWidth="1"/>
    <col min="17" max="18" width="9.140625" style="0" hidden="1" customWidth="1"/>
    <col min="19" max="19" width="11.7109375" style="0" customWidth="1"/>
    <col min="20" max="22" width="10.140625" style="0" customWidth="1"/>
    <col min="23" max="23" width="5.140625" style="0" customWidth="1"/>
    <col min="24" max="24" width="6.28125" style="35" customWidth="1"/>
    <col min="25" max="25" width="60.8515625" style="35" customWidth="1"/>
    <col min="26" max="32" width="0" style="35" hidden="1" customWidth="1"/>
    <col min="33" max="33" width="9.140625" style="35" customWidth="1"/>
    <col min="34" max="34" width="16.7109375" style="35" customWidth="1"/>
    <col min="35" max="35" width="10.28125" style="35" customWidth="1"/>
    <col min="36" max="36" width="13.00390625" style="35" customWidth="1"/>
    <col min="37" max="37" width="9.140625" style="35" customWidth="1"/>
  </cols>
  <sheetData>
    <row r="1" spans="12:14" ht="91.5" customHeight="1" hidden="1">
      <c r="L1" s="231" t="s">
        <v>38</v>
      </c>
      <c r="M1" s="231"/>
      <c r="N1" s="231"/>
    </row>
    <row r="2" spans="12:37" ht="13.5" customHeight="1">
      <c r="L2" s="108"/>
      <c r="M2" s="108"/>
      <c r="N2" s="48" t="s">
        <v>86</v>
      </c>
      <c r="T2" s="48"/>
      <c r="U2" s="48"/>
      <c r="V2" s="48"/>
      <c r="W2" s="48"/>
      <c r="Y2" s="125"/>
      <c r="AH2" s="126"/>
      <c r="AK2" s="126"/>
    </row>
    <row r="3" spans="12:37" ht="15" customHeight="1">
      <c r="L3" s="108"/>
      <c r="M3" s="108"/>
      <c r="N3" s="48" t="s">
        <v>84</v>
      </c>
      <c r="T3" s="48"/>
      <c r="U3" s="48"/>
      <c r="V3" s="48"/>
      <c r="W3" s="48"/>
      <c r="Y3" s="125"/>
      <c r="AH3" s="126"/>
      <c r="AK3" s="126"/>
    </row>
    <row r="4" spans="12:37" ht="15" customHeight="1">
      <c r="L4" s="108"/>
      <c r="M4" s="108"/>
      <c r="N4" s="56"/>
      <c r="S4" s="57" t="s">
        <v>85</v>
      </c>
      <c r="T4" s="48"/>
      <c r="U4" s="48"/>
      <c r="V4" s="48"/>
      <c r="W4" s="48"/>
      <c r="Y4" s="125"/>
      <c r="AI4" s="78"/>
      <c r="AJ4" s="126"/>
      <c r="AK4" s="126"/>
    </row>
    <row r="5" spans="4:37" ht="15" customHeight="1">
      <c r="D5" s="232" t="s">
        <v>50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111"/>
      <c r="V5" s="111"/>
      <c r="W5" s="111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</row>
    <row r="6" spans="4:37" ht="30.75" customHeight="1">
      <c r="D6" s="234" t="s">
        <v>80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112"/>
      <c r="V6" s="112"/>
      <c r="W6" s="112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</row>
    <row r="7" spans="4:36" s="35" customFormat="1" ht="16.5" thickBot="1">
      <c r="D7" s="32"/>
      <c r="E7" s="33"/>
      <c r="F7" s="33"/>
      <c r="G7" s="33"/>
      <c r="H7" s="33"/>
      <c r="I7" s="33"/>
      <c r="J7" s="33"/>
      <c r="K7" s="33"/>
      <c r="L7" s="33"/>
      <c r="N7" s="33"/>
      <c r="T7" s="34" t="s">
        <v>37</v>
      </c>
      <c r="U7" s="34"/>
      <c r="V7" s="34"/>
      <c r="W7" s="34"/>
      <c r="AJ7" s="34"/>
    </row>
    <row r="8" spans="4:36" ht="29.25" customHeight="1" thickBot="1">
      <c r="D8" s="236" t="s">
        <v>1</v>
      </c>
      <c r="E8" s="238" t="s">
        <v>73</v>
      </c>
      <c r="F8" s="240"/>
      <c r="G8" s="242" t="s">
        <v>46</v>
      </c>
      <c r="H8" s="243"/>
      <c r="I8" s="242" t="s">
        <v>48</v>
      </c>
      <c r="J8" s="243"/>
      <c r="K8" s="227"/>
      <c r="L8" s="228"/>
      <c r="M8" s="229" t="s">
        <v>72</v>
      </c>
      <c r="N8" s="230"/>
      <c r="O8" s="3"/>
      <c r="P8" s="3"/>
      <c r="Q8" s="3"/>
      <c r="R8" s="3"/>
      <c r="S8" s="229" t="s">
        <v>76</v>
      </c>
      <c r="T8" s="230"/>
      <c r="U8" s="76"/>
      <c r="V8" s="76"/>
      <c r="W8" s="76"/>
      <c r="X8" s="225"/>
      <c r="Y8" s="226"/>
      <c r="Z8" s="224"/>
      <c r="AA8" s="224"/>
      <c r="AB8" s="224"/>
      <c r="AC8" s="224"/>
      <c r="AD8" s="224"/>
      <c r="AE8" s="225"/>
      <c r="AF8" s="225"/>
      <c r="AG8" s="226"/>
      <c r="AH8" s="226"/>
      <c r="AI8" s="226"/>
      <c r="AJ8" s="226"/>
    </row>
    <row r="9" spans="4:36" ht="26.25" customHeight="1" thickBot="1">
      <c r="D9" s="237"/>
      <c r="E9" s="239"/>
      <c r="F9" s="241"/>
      <c r="G9" s="113" t="s">
        <v>2</v>
      </c>
      <c r="H9" s="17"/>
      <c r="I9" s="113" t="s">
        <v>2</v>
      </c>
      <c r="J9" s="17"/>
      <c r="K9" s="113" t="s">
        <v>0</v>
      </c>
      <c r="L9" s="109"/>
      <c r="M9" s="113" t="s">
        <v>74</v>
      </c>
      <c r="N9" s="17" t="s">
        <v>75</v>
      </c>
      <c r="O9" s="36"/>
      <c r="P9" s="108"/>
      <c r="Q9" s="108"/>
      <c r="R9" s="15"/>
      <c r="S9" s="110" t="s">
        <v>74</v>
      </c>
      <c r="T9" s="17" t="s">
        <v>75</v>
      </c>
      <c r="U9" s="77"/>
      <c r="V9" s="77"/>
      <c r="W9" s="77"/>
      <c r="X9" s="225"/>
      <c r="Y9" s="226"/>
      <c r="Z9" s="224"/>
      <c r="AA9" s="224"/>
      <c r="AB9" s="224"/>
      <c r="AC9" s="224"/>
      <c r="AD9" s="224"/>
      <c r="AE9" s="225"/>
      <c r="AF9" s="225"/>
      <c r="AG9" s="226"/>
      <c r="AH9" s="226"/>
      <c r="AI9" s="226"/>
      <c r="AJ9" s="226"/>
    </row>
    <row r="10" spans="4:36" ht="18" customHeight="1" thickBot="1">
      <c r="D10" s="17">
        <v>1</v>
      </c>
      <c r="E10" s="110">
        <v>2</v>
      </c>
      <c r="F10" s="110" t="s">
        <v>3</v>
      </c>
      <c r="G10" s="110">
        <v>3</v>
      </c>
      <c r="H10" s="110">
        <v>4</v>
      </c>
      <c r="I10" s="110">
        <v>3</v>
      </c>
      <c r="J10" s="110">
        <v>4</v>
      </c>
      <c r="K10" s="110">
        <v>5</v>
      </c>
      <c r="L10" s="110">
        <v>6</v>
      </c>
      <c r="M10" s="110">
        <v>3</v>
      </c>
      <c r="N10" s="17">
        <v>4</v>
      </c>
      <c r="O10" s="122" t="s">
        <v>49</v>
      </c>
      <c r="P10" s="122" t="s">
        <v>49</v>
      </c>
      <c r="Q10" s="122" t="s">
        <v>49</v>
      </c>
      <c r="R10" s="122"/>
      <c r="S10" s="123">
        <v>5</v>
      </c>
      <c r="T10" s="124">
        <v>6</v>
      </c>
      <c r="U10" s="78"/>
      <c r="V10" s="78"/>
      <c r="W10" s="78"/>
      <c r="X10" s="225"/>
      <c r="Y10" s="226"/>
      <c r="Z10" s="224"/>
      <c r="AA10" s="224"/>
      <c r="AB10" s="224"/>
      <c r="AC10" s="224"/>
      <c r="AD10" s="224"/>
      <c r="AE10" s="225"/>
      <c r="AF10" s="225"/>
      <c r="AG10" s="226"/>
      <c r="AH10" s="226"/>
      <c r="AI10" s="226"/>
      <c r="AJ10" s="226"/>
    </row>
    <row r="11" spans="4:36" ht="21" customHeight="1" thickBot="1">
      <c r="D11" s="47">
        <v>1</v>
      </c>
      <c r="E11" s="89" t="s">
        <v>4</v>
      </c>
      <c r="F11" s="20">
        <v>1</v>
      </c>
      <c r="G11" s="117">
        <f>G12+G16+G17+G21</f>
        <v>7458</v>
      </c>
      <c r="H11" s="22" t="e">
        <f aca="true" t="shared" si="0" ref="H11:H21">G11/$I$48</f>
        <v>#REF!</v>
      </c>
      <c r="I11" s="117">
        <f>I12+I16+I17+I21</f>
        <v>8002</v>
      </c>
      <c r="J11" s="22" t="e">
        <f aca="true" t="shared" si="1" ref="J11:J21">I11/$I$48</f>
        <v>#REF!</v>
      </c>
      <c r="K11" s="117">
        <f>K12+K16+K17+K21</f>
        <v>8415.533000000001</v>
      </c>
      <c r="L11" s="22" t="e">
        <f aca="true" t="shared" si="2" ref="L11:L21">K11/$K$48</f>
        <v>#REF!</v>
      </c>
      <c r="M11" s="28">
        <v>12867.26421</v>
      </c>
      <c r="N11" s="58">
        <v>5.9115</v>
      </c>
      <c r="O11" s="28">
        <v>14215.66260298</v>
      </c>
      <c r="P11" s="58">
        <v>10.615899999999998</v>
      </c>
      <c r="Q11" s="28">
        <v>12867.26421</v>
      </c>
      <c r="R11" s="58">
        <v>5.9115</v>
      </c>
      <c r="S11" s="28">
        <v>14215.66260298</v>
      </c>
      <c r="T11" s="58">
        <v>10.615899999999998</v>
      </c>
      <c r="U11" s="79"/>
      <c r="V11" s="79"/>
      <c r="W11" s="79"/>
      <c r="X11" s="225"/>
      <c r="Y11" s="226"/>
      <c r="Z11" s="224"/>
      <c r="AA11" s="36"/>
      <c r="AB11" s="115"/>
      <c r="AC11" s="36"/>
      <c r="AD11" s="115"/>
      <c r="AE11" s="36"/>
      <c r="AF11" s="115"/>
      <c r="AG11" s="127"/>
      <c r="AH11" s="127"/>
      <c r="AI11" s="127"/>
      <c r="AJ11" s="127"/>
    </row>
    <row r="12" spans="4:36" ht="15.75" thickBot="1">
      <c r="D12" s="40" t="s">
        <v>22</v>
      </c>
      <c r="E12" s="26" t="s">
        <v>5</v>
      </c>
      <c r="F12" s="20">
        <v>2</v>
      </c>
      <c r="G12" s="117">
        <f>SUM(G13:G15)</f>
        <v>3614</v>
      </c>
      <c r="H12" s="22" t="e">
        <f t="shared" si="0"/>
        <v>#REF!</v>
      </c>
      <c r="I12" s="117">
        <f>SUM(I13:I15)</f>
        <v>3883</v>
      </c>
      <c r="J12" s="22" t="e">
        <f t="shared" si="1"/>
        <v>#REF!</v>
      </c>
      <c r="K12" s="117">
        <f>SUM(K13:K15)</f>
        <v>3562.994</v>
      </c>
      <c r="L12" s="22" t="e">
        <f t="shared" si="2"/>
        <v>#REF!</v>
      </c>
      <c r="M12" s="29">
        <v>5862.57</v>
      </c>
      <c r="N12" s="22">
        <v>2.6935000000000002</v>
      </c>
      <c r="O12" s="29">
        <v>5659.67260298</v>
      </c>
      <c r="P12" s="30">
        <v>4.0779</v>
      </c>
      <c r="Q12" s="29">
        <v>5862.57</v>
      </c>
      <c r="R12" s="22">
        <v>2.6935000000000002</v>
      </c>
      <c r="S12" s="29">
        <v>5659.67260298</v>
      </c>
      <c r="T12" s="30">
        <v>4.0779</v>
      </c>
      <c r="U12" s="55"/>
      <c r="V12" s="55"/>
      <c r="W12" s="5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4:36" ht="26.25" thickBot="1">
      <c r="D13" s="16" t="s">
        <v>23</v>
      </c>
      <c r="E13" s="49" t="s">
        <v>71</v>
      </c>
      <c r="F13" s="113">
        <v>3</v>
      </c>
      <c r="G13" s="5">
        <v>0</v>
      </c>
      <c r="H13" s="8" t="e">
        <f t="shared" si="0"/>
        <v>#REF!</v>
      </c>
      <c r="I13" s="5">
        <v>0</v>
      </c>
      <c r="J13" s="8" t="e">
        <f t="shared" si="1"/>
        <v>#REF!</v>
      </c>
      <c r="K13" s="113">
        <v>0</v>
      </c>
      <c r="L13" s="7" t="e">
        <f t="shared" si="2"/>
        <v>#REF!</v>
      </c>
      <c r="M13" s="11">
        <v>0</v>
      </c>
      <c r="N13" s="14">
        <v>0</v>
      </c>
      <c r="O13" s="18">
        <v>0</v>
      </c>
      <c r="P13" s="8">
        <v>0</v>
      </c>
      <c r="Q13" s="11">
        <v>0</v>
      </c>
      <c r="R13" s="14">
        <v>0</v>
      </c>
      <c r="S13" s="18">
        <v>0</v>
      </c>
      <c r="T13" s="8">
        <v>0</v>
      </c>
      <c r="U13" s="80"/>
      <c r="V13" s="80"/>
      <c r="W13" s="80"/>
      <c r="X13" s="76"/>
      <c r="Y13" s="128"/>
      <c r="Z13" s="129"/>
      <c r="AA13" s="129"/>
      <c r="AB13" s="129"/>
      <c r="AC13" s="130"/>
      <c r="AD13" s="129"/>
      <c r="AE13" s="129"/>
      <c r="AF13" s="131"/>
      <c r="AG13" s="132"/>
      <c r="AH13" s="129"/>
      <c r="AI13" s="132"/>
      <c r="AJ13" s="131"/>
    </row>
    <row r="14" spans="4:36" ht="15.75" thickBot="1">
      <c r="D14" s="16" t="s">
        <v>24</v>
      </c>
      <c r="E14" s="49" t="s">
        <v>6</v>
      </c>
      <c r="F14" s="113">
        <v>5</v>
      </c>
      <c r="G14" s="6">
        <v>3223</v>
      </c>
      <c r="H14" s="8" t="e">
        <f t="shared" si="0"/>
        <v>#REF!</v>
      </c>
      <c r="I14" s="6">
        <v>3464</v>
      </c>
      <c r="J14" s="8" t="e">
        <f t="shared" si="1"/>
        <v>#REF!</v>
      </c>
      <c r="K14" s="113">
        <v>3428.351</v>
      </c>
      <c r="L14" s="7" t="e">
        <f t="shared" si="2"/>
        <v>#REF!</v>
      </c>
      <c r="M14" s="12">
        <v>5184.63</v>
      </c>
      <c r="N14" s="17">
        <v>2.382</v>
      </c>
      <c r="O14" s="12">
        <v>4389.93260298</v>
      </c>
      <c r="P14" s="110">
        <v>3.3545</v>
      </c>
      <c r="Q14" s="12">
        <v>5184.63</v>
      </c>
      <c r="R14" s="17">
        <v>2.382</v>
      </c>
      <c r="S14" s="12">
        <v>4389.93260298</v>
      </c>
      <c r="T14" s="110">
        <v>3.3545</v>
      </c>
      <c r="U14" s="77"/>
      <c r="V14" s="77"/>
      <c r="W14" s="77"/>
      <c r="X14" s="133"/>
      <c r="Y14" s="128"/>
      <c r="Z14" s="129"/>
      <c r="AA14" s="129"/>
      <c r="AB14" s="129"/>
      <c r="AC14" s="130"/>
      <c r="AD14" s="129"/>
      <c r="AE14" s="129"/>
      <c r="AF14" s="131"/>
      <c r="AG14" s="132"/>
      <c r="AH14" s="131"/>
      <c r="AI14" s="132"/>
      <c r="AJ14" s="131"/>
    </row>
    <row r="15" spans="4:36" ht="23.25" customHeight="1" thickBot="1">
      <c r="D15" s="86" t="s">
        <v>39</v>
      </c>
      <c r="E15" s="87" t="s">
        <v>7</v>
      </c>
      <c r="F15" s="110">
        <v>6</v>
      </c>
      <c r="G15" s="5">
        <v>391</v>
      </c>
      <c r="H15" s="8" t="e">
        <f t="shared" si="0"/>
        <v>#REF!</v>
      </c>
      <c r="I15" s="5">
        <v>419</v>
      </c>
      <c r="J15" s="8" t="e">
        <f t="shared" si="1"/>
        <v>#REF!</v>
      </c>
      <c r="K15" s="110">
        <v>134.643</v>
      </c>
      <c r="L15" s="8" t="e">
        <f t="shared" si="2"/>
        <v>#REF!</v>
      </c>
      <c r="M15" s="18">
        <v>677.94</v>
      </c>
      <c r="N15" s="17">
        <v>0.3115</v>
      </c>
      <c r="O15" s="13">
        <v>1269.74</v>
      </c>
      <c r="P15" s="110">
        <v>0.9703</v>
      </c>
      <c r="Q15" s="18">
        <v>677.94</v>
      </c>
      <c r="R15" s="17">
        <v>0.3115</v>
      </c>
      <c r="S15" s="13">
        <v>1269.74</v>
      </c>
      <c r="T15" s="110">
        <v>0.9703</v>
      </c>
      <c r="U15" s="77"/>
      <c r="V15" s="77"/>
      <c r="W15" s="77"/>
      <c r="X15" s="134"/>
      <c r="Y15" s="135"/>
      <c r="Z15" s="129"/>
      <c r="AA15" s="129"/>
      <c r="AB15" s="129"/>
      <c r="AC15" s="130"/>
      <c r="AD15" s="129"/>
      <c r="AE15" s="129"/>
      <c r="AF15" s="131"/>
      <c r="AG15" s="136"/>
      <c r="AH15" s="137"/>
      <c r="AI15" s="136"/>
      <c r="AJ15" s="137"/>
    </row>
    <row r="16" spans="4:36" ht="15.75" thickBot="1">
      <c r="D16" s="46" t="s">
        <v>25</v>
      </c>
      <c r="E16" s="19" t="s">
        <v>8</v>
      </c>
      <c r="F16" s="20">
        <v>7</v>
      </c>
      <c r="G16" s="21">
        <v>1469</v>
      </c>
      <c r="H16" s="22" t="e">
        <f t="shared" si="0"/>
        <v>#REF!</v>
      </c>
      <c r="I16" s="21">
        <v>1922</v>
      </c>
      <c r="J16" s="22" t="e">
        <f t="shared" si="1"/>
        <v>#REF!</v>
      </c>
      <c r="K16" s="20">
        <v>2170.503</v>
      </c>
      <c r="L16" s="23" t="e">
        <f t="shared" si="2"/>
        <v>#REF!</v>
      </c>
      <c r="M16" s="24">
        <v>4124.52</v>
      </c>
      <c r="N16" s="25">
        <v>1.8949</v>
      </c>
      <c r="O16" s="24">
        <v>6098.5</v>
      </c>
      <c r="P16" s="8">
        <v>4.6601</v>
      </c>
      <c r="Q16" s="24">
        <v>4124.52</v>
      </c>
      <c r="R16" s="25">
        <v>1.8949</v>
      </c>
      <c r="S16" s="24">
        <v>6098.5</v>
      </c>
      <c r="T16" s="8">
        <v>4.6601</v>
      </c>
      <c r="U16" s="81"/>
      <c r="V16" s="81"/>
      <c r="W16" s="81"/>
      <c r="X16" s="138"/>
      <c r="Y16" s="135"/>
      <c r="Z16" s="127"/>
      <c r="AA16" s="127"/>
      <c r="AB16" s="127"/>
      <c r="AC16" s="139"/>
      <c r="AD16" s="127"/>
      <c r="AE16" s="140"/>
      <c r="AF16" s="140"/>
      <c r="AG16" s="141"/>
      <c r="AH16" s="140"/>
      <c r="AI16" s="141"/>
      <c r="AJ16" s="140"/>
    </row>
    <row r="17" spans="4:36" ht="16.5" customHeight="1" thickBot="1">
      <c r="D17" s="46" t="s">
        <v>26</v>
      </c>
      <c r="E17" s="19" t="s">
        <v>9</v>
      </c>
      <c r="F17" s="20">
        <v>8</v>
      </c>
      <c r="G17" s="21">
        <f>SUM(G18:G20)</f>
        <v>1741</v>
      </c>
      <c r="H17" s="22" t="e">
        <f t="shared" si="0"/>
        <v>#REF!</v>
      </c>
      <c r="I17" s="21">
        <f>SUM(I18:I20)</f>
        <v>1782</v>
      </c>
      <c r="J17" s="22" t="e">
        <f t="shared" si="1"/>
        <v>#REF!</v>
      </c>
      <c r="K17" s="21">
        <f>SUM(K18:K20)</f>
        <v>1635.5680000000002</v>
      </c>
      <c r="L17" s="23" t="e">
        <f t="shared" si="2"/>
        <v>#REF!</v>
      </c>
      <c r="M17" s="24">
        <v>2791.12421</v>
      </c>
      <c r="N17" s="59">
        <v>1.2823</v>
      </c>
      <c r="O17" s="24">
        <v>2356.59</v>
      </c>
      <c r="P17" s="59">
        <v>1.8007999999999997</v>
      </c>
      <c r="Q17" s="24">
        <v>2791.12421</v>
      </c>
      <c r="R17" s="59">
        <v>1.2823</v>
      </c>
      <c r="S17" s="24">
        <v>2356.59</v>
      </c>
      <c r="T17" s="59">
        <v>1.8007999999999997</v>
      </c>
      <c r="U17" s="82"/>
      <c r="V17" s="82"/>
      <c r="W17" s="82"/>
      <c r="X17" s="138"/>
      <c r="Y17" s="135"/>
      <c r="Z17" s="127"/>
      <c r="AA17" s="127"/>
      <c r="AB17" s="127"/>
      <c r="AC17" s="139"/>
      <c r="AD17" s="127"/>
      <c r="AE17" s="140"/>
      <c r="AF17" s="140"/>
      <c r="AG17" s="141"/>
      <c r="AH17" s="140"/>
      <c r="AI17" s="141"/>
      <c r="AJ17" s="140"/>
    </row>
    <row r="18" spans="4:36" ht="27.75" customHeight="1" thickBot="1">
      <c r="D18" s="86" t="s">
        <v>27</v>
      </c>
      <c r="E18" s="49" t="s">
        <v>10</v>
      </c>
      <c r="F18" s="110">
        <v>9</v>
      </c>
      <c r="G18" s="5">
        <v>529</v>
      </c>
      <c r="H18" s="8" t="e">
        <f t="shared" si="0"/>
        <v>#REF!</v>
      </c>
      <c r="I18" s="5">
        <v>525</v>
      </c>
      <c r="J18" s="8" t="e">
        <f t="shared" si="1"/>
        <v>#REF!</v>
      </c>
      <c r="K18" s="110">
        <v>804.388</v>
      </c>
      <c r="L18" s="8" t="e">
        <f t="shared" si="2"/>
        <v>#REF!</v>
      </c>
      <c r="M18" s="18">
        <v>907.39</v>
      </c>
      <c r="N18" s="17">
        <v>0.4169</v>
      </c>
      <c r="O18" s="13">
        <v>1341.67</v>
      </c>
      <c r="P18" s="110">
        <v>1.0252</v>
      </c>
      <c r="Q18" s="18">
        <v>907.39</v>
      </c>
      <c r="R18" s="17">
        <v>0.4169</v>
      </c>
      <c r="S18" s="13">
        <v>1341.67</v>
      </c>
      <c r="T18" s="110">
        <v>1.0252</v>
      </c>
      <c r="U18" s="77"/>
      <c r="V18" s="77"/>
      <c r="W18" s="77"/>
      <c r="X18" s="133"/>
      <c r="Y18" s="128"/>
      <c r="Z18" s="129"/>
      <c r="AA18" s="129"/>
      <c r="AB18" s="129"/>
      <c r="AC18" s="130"/>
      <c r="AD18" s="129"/>
      <c r="AE18" s="131"/>
      <c r="AF18" s="131"/>
      <c r="AG18" s="132"/>
      <c r="AH18" s="131"/>
      <c r="AI18" s="132"/>
      <c r="AJ18" s="131"/>
    </row>
    <row r="19" spans="4:36" ht="29.25" customHeight="1" thickBot="1">
      <c r="D19" s="16" t="s">
        <v>28</v>
      </c>
      <c r="E19" s="49" t="s">
        <v>11</v>
      </c>
      <c r="F19" s="113">
        <v>10</v>
      </c>
      <c r="G19" s="5">
        <v>442</v>
      </c>
      <c r="H19" s="8" t="e">
        <f t="shared" si="0"/>
        <v>#REF!</v>
      </c>
      <c r="I19" s="5">
        <v>524</v>
      </c>
      <c r="J19" s="8" t="e">
        <f t="shared" si="1"/>
        <v>#REF!</v>
      </c>
      <c r="K19" s="110">
        <v>298.51</v>
      </c>
      <c r="L19" s="8" t="e">
        <f t="shared" si="2"/>
        <v>#REF!</v>
      </c>
      <c r="M19" s="18">
        <v>331.94420999999994</v>
      </c>
      <c r="N19" s="17">
        <v>0.1525</v>
      </c>
      <c r="O19" s="13">
        <v>455.12</v>
      </c>
      <c r="P19" s="110">
        <v>0.3478</v>
      </c>
      <c r="Q19" s="18">
        <v>331.94420999999994</v>
      </c>
      <c r="R19" s="17">
        <v>0.1525</v>
      </c>
      <c r="S19" s="13">
        <v>455.12</v>
      </c>
      <c r="T19" s="110">
        <v>0.3478</v>
      </c>
      <c r="U19" s="77"/>
      <c r="V19" s="77"/>
      <c r="W19" s="77"/>
      <c r="X19" s="133"/>
      <c r="Y19" s="142"/>
      <c r="Z19" s="118"/>
      <c r="AA19" s="118"/>
      <c r="AB19" s="118"/>
      <c r="AC19" s="143"/>
      <c r="AD19" s="118"/>
      <c r="AE19" s="144"/>
      <c r="AF19" s="144"/>
      <c r="AG19" s="53"/>
      <c r="AH19" s="144"/>
      <c r="AI19" s="53"/>
      <c r="AJ19" s="144"/>
    </row>
    <row r="20" spans="4:36" ht="15.75" thickBot="1">
      <c r="D20" s="101" t="s">
        <v>29</v>
      </c>
      <c r="E20" s="87" t="s">
        <v>12</v>
      </c>
      <c r="F20" s="110">
        <v>11</v>
      </c>
      <c r="G20" s="5">
        <v>770</v>
      </c>
      <c r="H20" s="8" t="e">
        <f t="shared" si="0"/>
        <v>#REF!</v>
      </c>
      <c r="I20" s="5">
        <v>733</v>
      </c>
      <c r="J20" s="8" t="e">
        <f t="shared" si="1"/>
        <v>#REF!</v>
      </c>
      <c r="K20" s="110">
        <v>532.67</v>
      </c>
      <c r="L20" s="8" t="e">
        <f t="shared" si="2"/>
        <v>#REF!</v>
      </c>
      <c r="M20" s="12">
        <v>1551.79</v>
      </c>
      <c r="N20" s="17">
        <v>0.7129</v>
      </c>
      <c r="O20" s="13">
        <v>559.8</v>
      </c>
      <c r="P20" s="110">
        <v>0.4278</v>
      </c>
      <c r="Q20" s="12">
        <v>1551.79</v>
      </c>
      <c r="R20" s="17">
        <v>0.7129</v>
      </c>
      <c r="S20" s="13">
        <v>559.8</v>
      </c>
      <c r="T20" s="110">
        <v>0.4278</v>
      </c>
      <c r="U20" s="77"/>
      <c r="V20" s="77"/>
      <c r="W20" s="77"/>
      <c r="X20" s="145"/>
      <c r="Y20" s="135"/>
      <c r="Z20" s="127"/>
      <c r="AA20" s="127"/>
      <c r="AB20" s="127"/>
      <c r="AC20" s="139"/>
      <c r="AD20" s="127"/>
      <c r="AE20" s="140"/>
      <c r="AF20" s="140"/>
      <c r="AG20" s="141"/>
      <c r="AH20" s="140"/>
      <c r="AI20" s="141"/>
      <c r="AJ20" s="140"/>
    </row>
    <row r="21" spans="4:36" ht="15.75" customHeight="1" thickBot="1">
      <c r="D21" s="46" t="s">
        <v>51</v>
      </c>
      <c r="E21" s="26" t="s">
        <v>81</v>
      </c>
      <c r="F21" s="20">
        <v>12</v>
      </c>
      <c r="G21" s="21">
        <v>634</v>
      </c>
      <c r="H21" s="22" t="e">
        <f t="shared" si="0"/>
        <v>#REF!</v>
      </c>
      <c r="I21" s="21">
        <v>415</v>
      </c>
      <c r="J21" s="22" t="e">
        <f t="shared" si="1"/>
        <v>#REF!</v>
      </c>
      <c r="K21" s="20">
        <v>1046.468</v>
      </c>
      <c r="L21" s="23" t="e">
        <f t="shared" si="2"/>
        <v>#REF!</v>
      </c>
      <c r="M21" s="24">
        <v>89.05</v>
      </c>
      <c r="N21" s="59">
        <v>0.0408</v>
      </c>
      <c r="O21" s="24">
        <v>100.9</v>
      </c>
      <c r="P21" s="59">
        <v>0.0771</v>
      </c>
      <c r="Q21" s="24">
        <v>89.05</v>
      </c>
      <c r="R21" s="59">
        <v>0.0408</v>
      </c>
      <c r="S21" s="24">
        <v>100.9</v>
      </c>
      <c r="T21" s="59">
        <v>0.0771</v>
      </c>
      <c r="U21" s="82"/>
      <c r="V21" s="82"/>
      <c r="W21" s="82"/>
      <c r="X21" s="145"/>
      <c r="Y21" s="135"/>
      <c r="Z21" s="127"/>
      <c r="AA21" s="127"/>
      <c r="AB21" s="127"/>
      <c r="AC21" s="139"/>
      <c r="AD21" s="127"/>
      <c r="AE21" s="140"/>
      <c r="AF21" s="140"/>
      <c r="AG21" s="141"/>
      <c r="AH21" s="140"/>
      <c r="AI21" s="141"/>
      <c r="AJ21" s="140"/>
    </row>
    <row r="22" spans="4:36" ht="15.75" thickBot="1">
      <c r="D22" s="16" t="s">
        <v>52</v>
      </c>
      <c r="E22" s="1" t="s">
        <v>55</v>
      </c>
      <c r="F22" s="113"/>
      <c r="G22" s="6"/>
      <c r="H22" s="8"/>
      <c r="I22" s="6"/>
      <c r="J22" s="8"/>
      <c r="K22" s="113"/>
      <c r="L22" s="7"/>
      <c r="M22" s="12">
        <v>37.74</v>
      </c>
      <c r="N22" s="17">
        <v>0.0173</v>
      </c>
      <c r="O22" s="12">
        <v>41.71</v>
      </c>
      <c r="P22" s="110">
        <v>0.0319</v>
      </c>
      <c r="Q22" s="12">
        <v>37.74</v>
      </c>
      <c r="R22" s="17">
        <v>0.0173</v>
      </c>
      <c r="S22" s="12">
        <v>41.71</v>
      </c>
      <c r="T22" s="110">
        <v>0.0319</v>
      </c>
      <c r="U22" s="77"/>
      <c r="V22" s="77"/>
      <c r="W22" s="77"/>
      <c r="X22" s="145"/>
      <c r="Y22" s="135"/>
      <c r="Z22" s="127"/>
      <c r="AA22" s="127"/>
      <c r="AB22" s="127"/>
      <c r="AC22" s="139"/>
      <c r="AD22" s="127"/>
      <c r="AE22" s="140"/>
      <c r="AF22" s="140"/>
      <c r="AG22" s="141"/>
      <c r="AH22" s="140"/>
      <c r="AI22" s="141"/>
      <c r="AJ22" s="140"/>
    </row>
    <row r="23" spans="4:36" ht="15.75" thickBot="1">
      <c r="D23" s="16" t="s">
        <v>53</v>
      </c>
      <c r="E23" s="1" t="s">
        <v>56</v>
      </c>
      <c r="F23" s="113"/>
      <c r="G23" s="6"/>
      <c r="H23" s="8"/>
      <c r="I23" s="6"/>
      <c r="J23" s="8"/>
      <c r="K23" s="113"/>
      <c r="L23" s="7"/>
      <c r="M23" s="12">
        <v>8.3</v>
      </c>
      <c r="N23" s="17">
        <v>0.0038</v>
      </c>
      <c r="O23" s="12">
        <v>9.18</v>
      </c>
      <c r="P23" s="110">
        <v>0.007</v>
      </c>
      <c r="Q23" s="12">
        <v>8.3</v>
      </c>
      <c r="R23" s="17">
        <v>0.0038</v>
      </c>
      <c r="S23" s="12">
        <v>9.18</v>
      </c>
      <c r="T23" s="110">
        <v>0.007</v>
      </c>
      <c r="U23" s="77"/>
      <c r="V23" s="77"/>
      <c r="W23" s="77"/>
      <c r="X23" s="146"/>
      <c r="Y23" s="128"/>
      <c r="Z23" s="129"/>
      <c r="AA23" s="129"/>
      <c r="AB23" s="129"/>
      <c r="AC23" s="130"/>
      <c r="AD23" s="129"/>
      <c r="AE23" s="129"/>
      <c r="AF23" s="131"/>
      <c r="AG23" s="132"/>
      <c r="AH23" s="131"/>
      <c r="AI23" s="132"/>
      <c r="AJ23" s="131"/>
    </row>
    <row r="24" spans="4:36" ht="15.75" customHeight="1" thickBot="1">
      <c r="D24" s="86" t="s">
        <v>54</v>
      </c>
      <c r="E24" s="87" t="s">
        <v>57</v>
      </c>
      <c r="F24" s="110"/>
      <c r="G24" s="5"/>
      <c r="H24" s="8"/>
      <c r="I24" s="5"/>
      <c r="J24" s="8"/>
      <c r="K24" s="110"/>
      <c r="L24" s="8"/>
      <c r="M24" s="18">
        <v>11.18</v>
      </c>
      <c r="N24" s="17">
        <v>0.0051</v>
      </c>
      <c r="O24" s="18">
        <v>13.13</v>
      </c>
      <c r="P24" s="110">
        <v>0.01</v>
      </c>
      <c r="Q24" s="18">
        <v>11.18</v>
      </c>
      <c r="R24" s="17">
        <v>0.0051</v>
      </c>
      <c r="S24" s="18">
        <v>13.13</v>
      </c>
      <c r="T24" s="110">
        <v>0.01</v>
      </c>
      <c r="U24" s="77"/>
      <c r="V24" s="77"/>
      <c r="W24" s="77"/>
      <c r="X24" s="138"/>
      <c r="Y24" s="135"/>
      <c r="Z24" s="127"/>
      <c r="AA24" s="127"/>
      <c r="AB24" s="127"/>
      <c r="AC24" s="139"/>
      <c r="AD24" s="127"/>
      <c r="AE24" s="127"/>
      <c r="AF24" s="140"/>
      <c r="AG24" s="141"/>
      <c r="AH24" s="140"/>
      <c r="AI24" s="141"/>
      <c r="AJ24" s="140"/>
    </row>
    <row r="25" spans="4:36" ht="15.75" thickBot="1">
      <c r="D25" s="86" t="s">
        <v>58</v>
      </c>
      <c r="E25" s="87" t="s">
        <v>59</v>
      </c>
      <c r="F25" s="110"/>
      <c r="G25" s="5"/>
      <c r="H25" s="8"/>
      <c r="I25" s="5"/>
      <c r="J25" s="8"/>
      <c r="K25" s="110"/>
      <c r="L25" s="8"/>
      <c r="M25" s="12">
        <v>31.82999999999999</v>
      </c>
      <c r="N25" s="17">
        <v>0.0146</v>
      </c>
      <c r="O25" s="12">
        <v>36.88000000000002</v>
      </c>
      <c r="P25" s="110">
        <v>0.0282</v>
      </c>
      <c r="Q25" s="12">
        <v>31.82999999999999</v>
      </c>
      <c r="R25" s="17">
        <v>0.0146</v>
      </c>
      <c r="S25" s="12">
        <v>36.88000000000002</v>
      </c>
      <c r="T25" s="110">
        <v>0.0282</v>
      </c>
      <c r="U25" s="77"/>
      <c r="V25" s="77"/>
      <c r="W25" s="77"/>
      <c r="X25" s="147"/>
      <c r="Y25" s="128"/>
      <c r="Z25" s="129"/>
      <c r="AA25" s="129"/>
      <c r="AB25" s="129"/>
      <c r="AC25" s="130"/>
      <c r="AD25" s="129"/>
      <c r="AE25" s="129"/>
      <c r="AF25" s="131"/>
      <c r="AG25" s="132"/>
      <c r="AH25" s="131"/>
      <c r="AI25" s="132"/>
      <c r="AJ25" s="131"/>
    </row>
    <row r="26" spans="4:36" ht="21" customHeight="1" thickBot="1">
      <c r="D26" s="88" t="s">
        <v>40</v>
      </c>
      <c r="E26" s="89" t="s">
        <v>64</v>
      </c>
      <c r="F26" s="30">
        <v>13</v>
      </c>
      <c r="G26" s="117">
        <v>440</v>
      </c>
      <c r="H26" s="22" t="e">
        <f>G26/$I$48</f>
        <v>#REF!</v>
      </c>
      <c r="I26" s="117">
        <v>515</v>
      </c>
      <c r="J26" s="22" t="e">
        <f>I26/$I$48</f>
        <v>#REF!</v>
      </c>
      <c r="K26" s="30">
        <v>473.82</v>
      </c>
      <c r="L26" s="22" t="e">
        <f>K26/$K$48</f>
        <v>#REF!</v>
      </c>
      <c r="M26" s="90">
        <v>859.47</v>
      </c>
      <c r="N26" s="91">
        <v>0.3949</v>
      </c>
      <c r="O26" s="90">
        <v>949.9399999999998</v>
      </c>
      <c r="P26" s="91">
        <v>0.7259</v>
      </c>
      <c r="Q26" s="90">
        <v>859.47</v>
      </c>
      <c r="R26" s="91">
        <v>0.3949</v>
      </c>
      <c r="S26" s="90">
        <v>949.9399999999998</v>
      </c>
      <c r="T26" s="91">
        <v>0.7259</v>
      </c>
      <c r="U26" s="120"/>
      <c r="V26" s="120"/>
      <c r="W26" s="82"/>
      <c r="X26" s="138"/>
      <c r="Y26" s="135"/>
      <c r="Z26" s="127"/>
      <c r="AA26" s="127"/>
      <c r="AB26" s="127"/>
      <c r="AC26" s="139"/>
      <c r="AD26" s="127"/>
      <c r="AE26" s="127"/>
      <c r="AF26" s="140"/>
      <c r="AG26" s="141"/>
      <c r="AH26" s="140"/>
      <c r="AI26" s="141"/>
      <c r="AJ26" s="140"/>
    </row>
    <row r="27" spans="4:36" ht="15.75" thickBot="1">
      <c r="D27" s="16" t="s">
        <v>60</v>
      </c>
      <c r="E27" s="1" t="s">
        <v>55</v>
      </c>
      <c r="F27" s="20"/>
      <c r="G27" s="21"/>
      <c r="H27" s="22"/>
      <c r="I27" s="21"/>
      <c r="J27" s="22"/>
      <c r="K27" s="20"/>
      <c r="L27" s="23"/>
      <c r="M27" s="12">
        <v>660.28</v>
      </c>
      <c r="N27" s="17">
        <v>0.3034</v>
      </c>
      <c r="O27" s="31">
        <v>729.78</v>
      </c>
      <c r="P27" s="110">
        <v>0.5577</v>
      </c>
      <c r="Q27" s="12">
        <v>660.28</v>
      </c>
      <c r="R27" s="17">
        <v>0.3034</v>
      </c>
      <c r="S27" s="31">
        <v>729.78</v>
      </c>
      <c r="T27" s="110">
        <v>0.5577</v>
      </c>
      <c r="U27" s="77"/>
      <c r="V27" s="77"/>
      <c r="W27" s="77"/>
      <c r="X27" s="146"/>
      <c r="Y27" s="128"/>
      <c r="Z27" s="129"/>
      <c r="AA27" s="129"/>
      <c r="AB27" s="129"/>
      <c r="AC27" s="130"/>
      <c r="AD27" s="129"/>
      <c r="AE27" s="129"/>
      <c r="AF27" s="131"/>
      <c r="AG27" s="132"/>
      <c r="AH27" s="131"/>
      <c r="AI27" s="132"/>
      <c r="AJ27" s="131"/>
    </row>
    <row r="28" spans="4:36" ht="15.75" thickBot="1">
      <c r="D28" s="16" t="s">
        <v>61</v>
      </c>
      <c r="E28" s="1" t="s">
        <v>56</v>
      </c>
      <c r="F28" s="20"/>
      <c r="G28" s="21"/>
      <c r="H28" s="22"/>
      <c r="I28" s="21"/>
      <c r="J28" s="22"/>
      <c r="K28" s="20"/>
      <c r="L28" s="23"/>
      <c r="M28" s="12">
        <v>145.26</v>
      </c>
      <c r="N28" s="17">
        <v>0.0667</v>
      </c>
      <c r="O28" s="31">
        <v>160.55</v>
      </c>
      <c r="P28" s="110">
        <v>0.1227</v>
      </c>
      <c r="Q28" s="12">
        <v>145.26</v>
      </c>
      <c r="R28" s="17">
        <v>0.0667</v>
      </c>
      <c r="S28" s="31">
        <v>160.55</v>
      </c>
      <c r="T28" s="110">
        <v>0.1227</v>
      </c>
      <c r="U28" s="77"/>
      <c r="V28" s="77"/>
      <c r="W28" s="77"/>
      <c r="X28" s="138"/>
      <c r="Y28" s="135"/>
      <c r="Z28" s="127"/>
      <c r="AA28" s="127"/>
      <c r="AB28" s="127"/>
      <c r="AC28" s="139"/>
      <c r="AD28" s="127"/>
      <c r="AE28" s="127"/>
      <c r="AF28" s="140"/>
      <c r="AG28" s="148"/>
      <c r="AH28" s="149"/>
      <c r="AI28" s="150"/>
      <c r="AJ28" s="151"/>
    </row>
    <row r="29" spans="4:36" ht="15.75" thickBot="1">
      <c r="D29" s="16" t="s">
        <v>62</v>
      </c>
      <c r="E29" s="1" t="s">
        <v>57</v>
      </c>
      <c r="F29" s="20"/>
      <c r="G29" s="21"/>
      <c r="H29" s="22"/>
      <c r="I29" s="21"/>
      <c r="J29" s="22"/>
      <c r="K29" s="20"/>
      <c r="L29" s="23"/>
      <c r="M29" s="12">
        <v>2.34</v>
      </c>
      <c r="N29" s="17">
        <v>0.0011</v>
      </c>
      <c r="O29" s="31">
        <v>2.75</v>
      </c>
      <c r="P29" s="110">
        <v>0.0021</v>
      </c>
      <c r="Q29" s="12">
        <v>2.34</v>
      </c>
      <c r="R29" s="17">
        <v>0.0011</v>
      </c>
      <c r="S29" s="31">
        <v>2.75</v>
      </c>
      <c r="T29" s="110">
        <v>0.0021</v>
      </c>
      <c r="U29" s="77"/>
      <c r="V29" s="77"/>
      <c r="W29" s="77"/>
      <c r="X29" s="138"/>
      <c r="Y29" s="135"/>
      <c r="Z29" s="127"/>
      <c r="AA29" s="127"/>
      <c r="AB29" s="127"/>
      <c r="AC29" s="139"/>
      <c r="AD29" s="127"/>
      <c r="AE29" s="127"/>
      <c r="AF29" s="140"/>
      <c r="AG29" s="148"/>
      <c r="AH29" s="149"/>
      <c r="AI29" s="150"/>
      <c r="AJ29" s="151"/>
    </row>
    <row r="30" spans="4:36" ht="15.75" thickBot="1">
      <c r="D30" s="16" t="s">
        <v>63</v>
      </c>
      <c r="E30" s="1" t="s">
        <v>59</v>
      </c>
      <c r="F30" s="20"/>
      <c r="G30" s="21"/>
      <c r="H30" s="22"/>
      <c r="I30" s="21"/>
      <c r="J30" s="22"/>
      <c r="K30" s="20"/>
      <c r="L30" s="23"/>
      <c r="M30" s="12">
        <v>51.59000000000006</v>
      </c>
      <c r="N30" s="17">
        <v>0.0237</v>
      </c>
      <c r="O30" s="31">
        <v>56.85999999999984</v>
      </c>
      <c r="P30" s="110">
        <v>0.0434</v>
      </c>
      <c r="Q30" s="12">
        <v>51.59000000000006</v>
      </c>
      <c r="R30" s="17">
        <v>0.0237</v>
      </c>
      <c r="S30" s="31">
        <v>56.85999999999984</v>
      </c>
      <c r="T30" s="110">
        <v>0.0434</v>
      </c>
      <c r="U30" s="77"/>
      <c r="V30" s="77"/>
      <c r="W30" s="77"/>
      <c r="X30" s="138"/>
      <c r="Y30" s="135"/>
      <c r="Z30" s="127"/>
      <c r="AA30" s="127"/>
      <c r="AB30" s="127"/>
      <c r="AC30" s="139"/>
      <c r="AD30" s="127"/>
      <c r="AE30" s="127"/>
      <c r="AF30" s="140"/>
      <c r="AG30" s="148"/>
      <c r="AH30" s="149"/>
      <c r="AI30" s="150"/>
      <c r="AJ30" s="151"/>
    </row>
    <row r="31" spans="4:36" ht="22.5" customHeight="1" thickBot="1">
      <c r="D31" s="46" t="s">
        <v>41</v>
      </c>
      <c r="E31" s="89" t="s">
        <v>69</v>
      </c>
      <c r="F31" s="20">
        <v>14</v>
      </c>
      <c r="G31" s="21">
        <v>300</v>
      </c>
      <c r="H31" s="22" t="e">
        <f>G31/$I$48</f>
        <v>#REF!</v>
      </c>
      <c r="I31" s="21">
        <v>291</v>
      </c>
      <c r="J31" s="22" t="e">
        <f>I31/$I$48</f>
        <v>#REF!</v>
      </c>
      <c r="K31" s="20">
        <v>310.304</v>
      </c>
      <c r="L31" s="23" t="e">
        <f>K31/$K$48</f>
        <v>#REF!</v>
      </c>
      <c r="M31" s="90">
        <v>253.24138125000002</v>
      </c>
      <c r="N31" s="90">
        <v>0.11639999999999999</v>
      </c>
      <c r="O31" s="90">
        <v>279.89975000000004</v>
      </c>
      <c r="P31" s="91">
        <v>0.2139</v>
      </c>
      <c r="Q31" s="90">
        <v>253.24138125000002</v>
      </c>
      <c r="R31" s="90">
        <v>0.11639999999999999</v>
      </c>
      <c r="S31" s="90">
        <v>279.89975000000004</v>
      </c>
      <c r="T31" s="91">
        <v>0.2139</v>
      </c>
      <c r="U31" s="82"/>
      <c r="V31" s="82"/>
      <c r="W31" s="82"/>
      <c r="X31" s="138"/>
      <c r="Y31" s="135"/>
      <c r="Z31" s="127"/>
      <c r="AA31" s="127"/>
      <c r="AB31" s="127"/>
      <c r="AC31" s="139"/>
      <c r="AD31" s="127"/>
      <c r="AE31" s="127"/>
      <c r="AF31" s="140"/>
      <c r="AG31" s="148"/>
      <c r="AH31" s="149"/>
      <c r="AI31" s="150"/>
      <c r="AJ31" s="151"/>
    </row>
    <row r="32" spans="4:36" ht="21.75" customHeight="1" thickBot="1">
      <c r="D32" s="86" t="s">
        <v>65</v>
      </c>
      <c r="E32" s="87" t="s">
        <v>55</v>
      </c>
      <c r="F32" s="30"/>
      <c r="G32" s="117"/>
      <c r="H32" s="22"/>
      <c r="I32" s="117"/>
      <c r="J32" s="22"/>
      <c r="K32" s="30"/>
      <c r="L32" s="22"/>
      <c r="M32" s="18">
        <v>188.5655</v>
      </c>
      <c r="N32" s="17">
        <v>0.0866</v>
      </c>
      <c r="O32" s="18">
        <v>208.41450000000003</v>
      </c>
      <c r="P32" s="110">
        <v>0.1593</v>
      </c>
      <c r="Q32" s="18">
        <v>188.5655</v>
      </c>
      <c r="R32" s="17">
        <v>0.0866</v>
      </c>
      <c r="S32" s="18">
        <v>208.41450000000003</v>
      </c>
      <c r="T32" s="110">
        <v>0.1593</v>
      </c>
      <c r="U32" s="77"/>
      <c r="V32" s="77"/>
      <c r="W32" s="77"/>
      <c r="X32" s="138"/>
      <c r="Y32" s="135"/>
      <c r="Z32" s="127"/>
      <c r="AA32" s="127"/>
      <c r="AB32" s="127"/>
      <c r="AC32" s="139"/>
      <c r="AD32" s="127"/>
      <c r="AE32" s="127"/>
      <c r="AF32" s="140"/>
      <c r="AG32" s="148"/>
      <c r="AH32" s="149"/>
      <c r="AI32" s="150"/>
      <c r="AJ32" s="151"/>
    </row>
    <row r="33" spans="4:36" ht="19.5" customHeight="1" thickBot="1">
      <c r="D33" s="86" t="s">
        <v>66</v>
      </c>
      <c r="E33" s="87" t="s">
        <v>56</v>
      </c>
      <c r="F33" s="30"/>
      <c r="G33" s="117"/>
      <c r="H33" s="22"/>
      <c r="I33" s="117"/>
      <c r="J33" s="22"/>
      <c r="K33" s="30"/>
      <c r="L33" s="22"/>
      <c r="M33" s="18">
        <v>41.485170000000004</v>
      </c>
      <c r="N33" s="17">
        <v>0.0191</v>
      </c>
      <c r="O33" s="18">
        <v>45.852030000000006</v>
      </c>
      <c r="P33" s="110">
        <v>0.035</v>
      </c>
      <c r="Q33" s="18">
        <v>41.485170000000004</v>
      </c>
      <c r="R33" s="17">
        <v>0.0191</v>
      </c>
      <c r="S33" s="18">
        <v>45.852030000000006</v>
      </c>
      <c r="T33" s="110">
        <v>0.035</v>
      </c>
      <c r="U33" s="77"/>
      <c r="V33" s="77"/>
      <c r="W33" s="77"/>
      <c r="X33" s="138"/>
      <c r="Y33" s="135"/>
      <c r="Z33" s="127"/>
      <c r="AA33" s="127"/>
      <c r="AB33" s="127"/>
      <c r="AC33" s="139"/>
      <c r="AD33" s="127"/>
      <c r="AE33" s="127"/>
      <c r="AF33" s="140"/>
      <c r="AG33" s="148"/>
      <c r="AH33" s="149"/>
      <c r="AI33" s="150"/>
      <c r="AJ33" s="151"/>
    </row>
    <row r="34" spans="4:36" ht="15.75" thickBot="1">
      <c r="D34" s="16" t="s">
        <v>67</v>
      </c>
      <c r="E34" s="1" t="s">
        <v>57</v>
      </c>
      <c r="F34" s="20"/>
      <c r="G34" s="21"/>
      <c r="H34" s="22"/>
      <c r="I34" s="21"/>
      <c r="J34" s="22"/>
      <c r="K34" s="20"/>
      <c r="L34" s="23"/>
      <c r="M34" s="12">
        <v>0</v>
      </c>
      <c r="N34" s="17">
        <v>0</v>
      </c>
      <c r="O34" s="12">
        <v>0</v>
      </c>
      <c r="P34" s="110">
        <v>0</v>
      </c>
      <c r="Q34" s="12">
        <v>0</v>
      </c>
      <c r="R34" s="17">
        <v>0</v>
      </c>
      <c r="S34" s="12">
        <v>0</v>
      </c>
      <c r="T34" s="110">
        <v>0</v>
      </c>
      <c r="U34" s="77"/>
      <c r="V34" s="77"/>
      <c r="W34" s="77"/>
      <c r="X34" s="138"/>
      <c r="Y34" s="135"/>
      <c r="Z34" s="127"/>
      <c r="AA34" s="127"/>
      <c r="AB34" s="127"/>
      <c r="AC34" s="139"/>
      <c r="AD34" s="127"/>
      <c r="AE34" s="127"/>
      <c r="AF34" s="140"/>
      <c r="AG34" s="148"/>
      <c r="AH34" s="149"/>
      <c r="AI34" s="150"/>
      <c r="AJ34" s="151"/>
    </row>
    <row r="35" spans="4:36" ht="15.75" thickBot="1">
      <c r="D35" s="16" t="s">
        <v>68</v>
      </c>
      <c r="E35" s="1" t="s">
        <v>59</v>
      </c>
      <c r="F35" s="20"/>
      <c r="G35" s="21"/>
      <c r="H35" s="22"/>
      <c r="I35" s="21"/>
      <c r="J35" s="22"/>
      <c r="K35" s="20"/>
      <c r="L35" s="23"/>
      <c r="M35" s="12">
        <v>23.190711250000028</v>
      </c>
      <c r="N35" s="17">
        <v>0.0107</v>
      </c>
      <c r="O35" s="12">
        <v>25.63322</v>
      </c>
      <c r="P35" s="110">
        <v>0.0196</v>
      </c>
      <c r="Q35" s="12">
        <v>23.190711250000028</v>
      </c>
      <c r="R35" s="17">
        <v>0.0107</v>
      </c>
      <c r="S35" s="12">
        <v>25.63322</v>
      </c>
      <c r="T35" s="110">
        <v>0.0196</v>
      </c>
      <c r="U35" s="77"/>
      <c r="V35" s="77"/>
      <c r="W35" s="77"/>
      <c r="X35" s="133"/>
      <c r="Y35" s="128"/>
      <c r="Z35" s="129"/>
      <c r="AA35" s="129"/>
      <c r="AB35" s="129"/>
      <c r="AC35" s="130"/>
      <c r="AD35" s="129"/>
      <c r="AE35" s="152"/>
      <c r="AF35" s="131"/>
      <c r="AG35" s="132"/>
      <c r="AH35" s="131"/>
      <c r="AI35" s="131"/>
      <c r="AJ35" s="131"/>
    </row>
    <row r="36" spans="4:36" ht="21.75" customHeight="1" thickBot="1">
      <c r="D36" s="88" t="s">
        <v>42</v>
      </c>
      <c r="E36" s="89" t="s">
        <v>13</v>
      </c>
      <c r="F36" s="30">
        <v>15</v>
      </c>
      <c r="G36" s="117">
        <v>36</v>
      </c>
      <c r="H36" s="22" t="e">
        <f>G36/$I$48</f>
        <v>#REF!</v>
      </c>
      <c r="I36" s="117">
        <v>55</v>
      </c>
      <c r="J36" s="22" t="e">
        <f>I36/$I$48</f>
        <v>#REF!</v>
      </c>
      <c r="K36" s="30">
        <v>0</v>
      </c>
      <c r="L36" s="22" t="e">
        <f aca="true" t="shared" si="3" ref="L36:L46">K36/$K$48</f>
        <v>#REF!</v>
      </c>
      <c r="M36" s="18">
        <v>0</v>
      </c>
      <c r="N36" s="25">
        <v>0</v>
      </c>
      <c r="O36" s="29">
        <v>0</v>
      </c>
      <c r="P36" s="30">
        <v>0</v>
      </c>
      <c r="Q36" s="18">
        <v>0</v>
      </c>
      <c r="R36" s="25">
        <v>0</v>
      </c>
      <c r="S36" s="161">
        <v>0</v>
      </c>
      <c r="T36" s="162">
        <v>0</v>
      </c>
      <c r="U36" s="55"/>
      <c r="V36" s="55"/>
      <c r="W36" s="55"/>
      <c r="X36" s="138"/>
      <c r="Y36" s="135"/>
      <c r="Z36" s="127"/>
      <c r="AA36" s="127"/>
      <c r="AB36" s="127"/>
      <c r="AC36" s="139"/>
      <c r="AD36" s="127"/>
      <c r="AE36" s="153"/>
      <c r="AF36" s="140"/>
      <c r="AG36" s="141"/>
      <c r="AH36" s="140"/>
      <c r="AI36" s="141"/>
      <c r="AJ36" s="140"/>
    </row>
    <row r="37" spans="4:36" ht="15.75" thickBot="1">
      <c r="D37" s="88" t="s">
        <v>43</v>
      </c>
      <c r="E37" s="89" t="s">
        <v>14</v>
      </c>
      <c r="F37" s="30">
        <v>16</v>
      </c>
      <c r="G37" s="117">
        <v>0</v>
      </c>
      <c r="H37" s="22" t="e">
        <f>G37/$I$48</f>
        <v>#REF!</v>
      </c>
      <c r="I37" s="117">
        <v>0</v>
      </c>
      <c r="J37" s="22" t="e">
        <f>I37/$I$48</f>
        <v>#REF!</v>
      </c>
      <c r="K37" s="30">
        <v>0</v>
      </c>
      <c r="L37" s="22" t="e">
        <f t="shared" si="3"/>
        <v>#REF!</v>
      </c>
      <c r="M37" s="60">
        <v>0</v>
      </c>
      <c r="N37" s="61">
        <v>0</v>
      </c>
      <c r="O37" s="62">
        <v>0</v>
      </c>
      <c r="P37" s="30">
        <v>0</v>
      </c>
      <c r="Q37" s="60">
        <v>0</v>
      </c>
      <c r="R37" s="61">
        <v>0</v>
      </c>
      <c r="S37" s="52">
        <v>0</v>
      </c>
      <c r="T37" s="25">
        <v>0</v>
      </c>
      <c r="U37" s="55"/>
      <c r="V37" s="55"/>
      <c r="W37" s="55"/>
      <c r="X37" s="138"/>
      <c r="Y37" s="154"/>
      <c r="Z37" s="127"/>
      <c r="AA37" s="127"/>
      <c r="AB37" s="127"/>
      <c r="AC37" s="139"/>
      <c r="AD37" s="127"/>
      <c r="AE37" s="153"/>
      <c r="AF37" s="140"/>
      <c r="AG37" s="141"/>
      <c r="AH37" s="140"/>
      <c r="AI37" s="141"/>
      <c r="AJ37" s="140"/>
    </row>
    <row r="38" spans="4:36" ht="15.75" customHeight="1" thickBot="1">
      <c r="D38" s="46" t="s">
        <v>44</v>
      </c>
      <c r="E38" s="26" t="s">
        <v>15</v>
      </c>
      <c r="F38" s="20">
        <v>17</v>
      </c>
      <c r="G38" s="21">
        <f>G11+G26+G31+G36+G37</f>
        <v>8234</v>
      </c>
      <c r="H38" s="22" t="e">
        <f>G38/$I$48</f>
        <v>#REF!</v>
      </c>
      <c r="I38" s="21">
        <f>I11+I26+I31+I36+I37</f>
        <v>8863</v>
      </c>
      <c r="J38" s="22" t="e">
        <f>I38/$I$48</f>
        <v>#REF!</v>
      </c>
      <c r="K38" s="21">
        <f>K11+K26+K31+K36+K37</f>
        <v>9199.657000000001</v>
      </c>
      <c r="L38" s="23" t="e">
        <f t="shared" si="3"/>
        <v>#REF!</v>
      </c>
      <c r="M38" s="63">
        <v>13979.975591249999</v>
      </c>
      <c r="N38" s="63">
        <v>6.4228</v>
      </c>
      <c r="O38" s="63">
        <v>15445.502352980002</v>
      </c>
      <c r="P38" s="63">
        <v>11.555699999999998</v>
      </c>
      <c r="Q38" s="63">
        <v>13979.975591249999</v>
      </c>
      <c r="R38" s="64">
        <v>6.4228</v>
      </c>
      <c r="S38" s="93">
        <v>15445.502352980002</v>
      </c>
      <c r="T38" s="163">
        <v>11.555699999999998</v>
      </c>
      <c r="U38" s="53"/>
      <c r="V38" s="53"/>
      <c r="W38" s="53"/>
      <c r="X38" s="133"/>
      <c r="Y38" s="128"/>
      <c r="Z38" s="129"/>
      <c r="AA38" s="129"/>
      <c r="AB38" s="129"/>
      <c r="AC38" s="130"/>
      <c r="AD38" s="129"/>
      <c r="AE38" s="152"/>
      <c r="AF38" s="131"/>
      <c r="AG38" s="132"/>
      <c r="AH38" s="131"/>
      <c r="AI38" s="132"/>
      <c r="AJ38" s="131"/>
    </row>
    <row r="39" spans="4:36" ht="15.75" thickBot="1">
      <c r="D39" s="92" t="s">
        <v>45</v>
      </c>
      <c r="E39" s="89" t="s">
        <v>70</v>
      </c>
      <c r="F39" s="30">
        <v>18</v>
      </c>
      <c r="G39" s="117">
        <v>131</v>
      </c>
      <c r="H39" s="22" t="e">
        <f>G39/$I$48</f>
        <v>#REF!</v>
      </c>
      <c r="I39" s="117">
        <v>-378</v>
      </c>
      <c r="J39" s="22" t="e">
        <f>I39/$I$48</f>
        <v>#REF!</v>
      </c>
      <c r="K39" s="30">
        <f>K40+K41</f>
        <v>0</v>
      </c>
      <c r="L39" s="22" t="e">
        <f t="shared" si="3"/>
        <v>#REF!</v>
      </c>
      <c r="M39" s="27">
        <v>0</v>
      </c>
      <c r="N39" s="25"/>
      <c r="O39" s="27">
        <v>0</v>
      </c>
      <c r="P39" s="29">
        <v>0</v>
      </c>
      <c r="Q39" s="27">
        <v>0</v>
      </c>
      <c r="R39" s="25"/>
      <c r="S39" s="27">
        <v>0</v>
      </c>
      <c r="T39" s="29">
        <v>0</v>
      </c>
      <c r="U39" s="83"/>
      <c r="V39" s="83"/>
      <c r="W39" s="83"/>
      <c r="X39" s="133"/>
      <c r="Y39" s="128"/>
      <c r="Z39" s="129"/>
      <c r="AA39" s="129"/>
      <c r="AB39" s="129"/>
      <c r="AC39" s="130"/>
      <c r="AD39" s="129"/>
      <c r="AE39" s="129"/>
      <c r="AF39" s="131"/>
      <c r="AG39" s="132"/>
      <c r="AH39" s="131"/>
      <c r="AI39" s="132"/>
      <c r="AJ39" s="131"/>
    </row>
    <row r="40" spans="4:36" ht="15.75" thickBot="1">
      <c r="D40" s="16" t="s">
        <v>30</v>
      </c>
      <c r="E40" s="1" t="s">
        <v>16</v>
      </c>
      <c r="F40" s="113">
        <v>19</v>
      </c>
      <c r="G40" s="2"/>
      <c r="H40" s="2"/>
      <c r="I40" s="2"/>
      <c r="J40" s="2"/>
      <c r="K40" s="113">
        <v>0</v>
      </c>
      <c r="L40" s="7" t="e">
        <f t="shared" si="3"/>
        <v>#REF!</v>
      </c>
      <c r="M40" s="10">
        <v>0</v>
      </c>
      <c r="N40" s="17">
        <v>0</v>
      </c>
      <c r="O40" s="10">
        <v>0</v>
      </c>
      <c r="P40" s="11">
        <v>0</v>
      </c>
      <c r="Q40" s="10">
        <v>0</v>
      </c>
      <c r="R40" s="17">
        <v>0</v>
      </c>
      <c r="S40" s="10">
        <v>0</v>
      </c>
      <c r="T40" s="11">
        <v>0</v>
      </c>
      <c r="U40" s="84"/>
      <c r="V40" s="84"/>
      <c r="W40" s="84"/>
      <c r="X40" s="133"/>
      <c r="Y40" s="128"/>
      <c r="Z40" s="129"/>
      <c r="AA40" s="129"/>
      <c r="AB40" s="129"/>
      <c r="AC40" s="130"/>
      <c r="AD40" s="129"/>
      <c r="AE40" s="129"/>
      <c r="AF40" s="131"/>
      <c r="AG40" s="132"/>
      <c r="AH40" s="131"/>
      <c r="AI40" s="132"/>
      <c r="AJ40" s="131"/>
    </row>
    <row r="41" spans="4:36" ht="15.75" thickBot="1">
      <c r="D41" s="16" t="s">
        <v>31</v>
      </c>
      <c r="E41" s="1" t="s">
        <v>17</v>
      </c>
      <c r="F41" s="113">
        <v>20</v>
      </c>
      <c r="G41" s="2"/>
      <c r="H41" s="2"/>
      <c r="I41" s="2"/>
      <c r="J41" s="2"/>
      <c r="K41" s="113">
        <f>SUM(K42:K45)</f>
        <v>0</v>
      </c>
      <c r="L41" s="7" t="e">
        <f t="shared" si="3"/>
        <v>#REF!</v>
      </c>
      <c r="M41" s="10">
        <v>0</v>
      </c>
      <c r="N41" s="17">
        <v>0</v>
      </c>
      <c r="O41" s="10">
        <v>0</v>
      </c>
      <c r="P41" s="11">
        <v>0</v>
      </c>
      <c r="Q41" s="10">
        <v>0</v>
      </c>
      <c r="R41" s="17">
        <v>0</v>
      </c>
      <c r="S41" s="10">
        <v>0</v>
      </c>
      <c r="T41" s="11">
        <v>0</v>
      </c>
      <c r="U41" s="84"/>
      <c r="V41" s="84"/>
      <c r="W41" s="84"/>
      <c r="X41" s="138"/>
      <c r="Y41" s="135"/>
      <c r="Z41" s="127"/>
      <c r="AA41" s="127"/>
      <c r="AB41" s="127"/>
      <c r="AC41" s="139"/>
      <c r="AD41" s="127"/>
      <c r="AE41" s="127"/>
      <c r="AF41" s="140"/>
      <c r="AG41" s="141"/>
      <c r="AH41" s="140"/>
      <c r="AI41" s="141"/>
      <c r="AJ41" s="140"/>
    </row>
    <row r="42" spans="4:36" ht="15.75" thickBot="1">
      <c r="D42" s="16" t="s">
        <v>32</v>
      </c>
      <c r="E42" s="1" t="s">
        <v>18</v>
      </c>
      <c r="F42" s="113">
        <v>21</v>
      </c>
      <c r="G42" s="2"/>
      <c r="H42" s="2"/>
      <c r="I42" s="2"/>
      <c r="J42" s="2"/>
      <c r="K42" s="113">
        <v>0</v>
      </c>
      <c r="L42" s="7" t="e">
        <f t="shared" si="3"/>
        <v>#REF!</v>
      </c>
      <c r="M42" s="10">
        <v>0</v>
      </c>
      <c r="N42" s="17">
        <v>0</v>
      </c>
      <c r="O42" s="10">
        <v>0</v>
      </c>
      <c r="P42" s="11">
        <v>0</v>
      </c>
      <c r="Q42" s="10">
        <v>0</v>
      </c>
      <c r="R42" s="17">
        <v>0</v>
      </c>
      <c r="S42" s="10">
        <v>0</v>
      </c>
      <c r="T42" s="11">
        <v>0</v>
      </c>
      <c r="U42" s="84"/>
      <c r="V42" s="84"/>
      <c r="W42" s="84"/>
      <c r="X42" s="138"/>
      <c r="Y42" s="135"/>
      <c r="Z42" s="127"/>
      <c r="AA42" s="127"/>
      <c r="AB42" s="127"/>
      <c r="AC42" s="139"/>
      <c r="AD42" s="127"/>
      <c r="AE42" s="127"/>
      <c r="AF42" s="140"/>
      <c r="AG42" s="141"/>
      <c r="AH42" s="140"/>
      <c r="AI42" s="141"/>
      <c r="AJ42" s="140"/>
    </row>
    <row r="43" spans="4:36" ht="15.75" thickBot="1">
      <c r="D43" s="16" t="s">
        <v>33</v>
      </c>
      <c r="E43" s="1" t="s">
        <v>19</v>
      </c>
      <c r="F43" s="113">
        <v>22</v>
      </c>
      <c r="G43" s="2"/>
      <c r="H43" s="2"/>
      <c r="I43" s="2"/>
      <c r="J43" s="2"/>
      <c r="K43" s="113">
        <v>0</v>
      </c>
      <c r="L43" s="7" t="e">
        <f t="shared" si="3"/>
        <v>#REF!</v>
      </c>
      <c r="M43" s="10">
        <v>0</v>
      </c>
      <c r="N43" s="17">
        <v>0</v>
      </c>
      <c r="O43" s="10">
        <v>0</v>
      </c>
      <c r="P43" s="11">
        <v>0</v>
      </c>
      <c r="Q43" s="10">
        <v>0</v>
      </c>
      <c r="R43" s="17">
        <v>0</v>
      </c>
      <c r="S43" s="10">
        <v>0</v>
      </c>
      <c r="T43" s="11">
        <v>0</v>
      </c>
      <c r="U43" s="84"/>
      <c r="V43" s="84"/>
      <c r="W43" s="84"/>
      <c r="X43" s="155"/>
      <c r="Y43" s="135"/>
      <c r="Z43" s="127"/>
      <c r="AA43" s="127"/>
      <c r="AB43" s="127"/>
      <c r="AC43" s="139"/>
      <c r="AD43" s="127"/>
      <c r="AE43" s="127"/>
      <c r="AF43" s="140"/>
      <c r="AG43" s="141"/>
      <c r="AH43" s="140"/>
      <c r="AI43" s="141"/>
      <c r="AJ43" s="140"/>
    </row>
    <row r="44" spans="4:36" ht="15.75" thickBot="1">
      <c r="D44" s="16" t="s">
        <v>34</v>
      </c>
      <c r="E44" s="1" t="s">
        <v>20</v>
      </c>
      <c r="F44" s="113">
        <v>23</v>
      </c>
      <c r="G44" s="2"/>
      <c r="H44" s="2"/>
      <c r="I44" s="2"/>
      <c r="J44" s="2"/>
      <c r="K44" s="113">
        <v>0</v>
      </c>
      <c r="L44" s="7" t="e">
        <f t="shared" si="3"/>
        <v>#REF!</v>
      </c>
      <c r="M44" s="10">
        <v>0</v>
      </c>
      <c r="N44" s="17">
        <v>0</v>
      </c>
      <c r="O44" s="10">
        <v>0</v>
      </c>
      <c r="P44" s="11">
        <v>0</v>
      </c>
      <c r="Q44" s="10">
        <v>0</v>
      </c>
      <c r="R44" s="17">
        <v>0</v>
      </c>
      <c r="S44" s="10">
        <v>0</v>
      </c>
      <c r="T44" s="11">
        <v>0</v>
      </c>
      <c r="U44" s="84"/>
      <c r="V44" s="84"/>
      <c r="W44" s="84"/>
      <c r="X44" s="155"/>
      <c r="Y44" s="135"/>
      <c r="Z44" s="127"/>
      <c r="AA44" s="127"/>
      <c r="AB44" s="127"/>
      <c r="AC44" s="139"/>
      <c r="AD44" s="127"/>
      <c r="AE44" s="127"/>
      <c r="AF44" s="140"/>
      <c r="AG44" s="141"/>
      <c r="AH44" s="140"/>
      <c r="AI44" s="141"/>
      <c r="AJ44" s="140"/>
    </row>
    <row r="45" spans="4:36" ht="15.75" thickBot="1">
      <c r="D45" s="16" t="s">
        <v>35</v>
      </c>
      <c r="E45" s="49" t="s">
        <v>21</v>
      </c>
      <c r="F45" s="99">
        <v>24</v>
      </c>
      <c r="G45" s="104"/>
      <c r="H45" s="104"/>
      <c r="I45" s="104"/>
      <c r="J45" s="104"/>
      <c r="K45" s="99">
        <v>0</v>
      </c>
      <c r="L45" s="100" t="e">
        <f t="shared" si="3"/>
        <v>#REF!</v>
      </c>
      <c r="M45" s="10">
        <v>0</v>
      </c>
      <c r="N45" s="17">
        <v>0</v>
      </c>
      <c r="O45" s="10">
        <v>0</v>
      </c>
      <c r="P45" s="11">
        <v>0</v>
      </c>
      <c r="Q45" s="10">
        <v>0</v>
      </c>
      <c r="R45" s="17">
        <v>0</v>
      </c>
      <c r="S45" s="10">
        <v>0</v>
      </c>
      <c r="T45" s="11">
        <v>0</v>
      </c>
      <c r="U45" s="121"/>
      <c r="V45" s="121"/>
      <c r="W45" s="84"/>
      <c r="X45" s="155"/>
      <c r="Y45" s="135"/>
      <c r="Z45" s="127"/>
      <c r="AA45" s="127"/>
      <c r="AB45" s="127"/>
      <c r="AC45" s="139"/>
      <c r="AD45" s="127"/>
      <c r="AE45" s="127"/>
      <c r="AF45" s="140"/>
      <c r="AG45" s="141"/>
      <c r="AH45" s="140"/>
      <c r="AI45" s="141"/>
      <c r="AJ45" s="140"/>
    </row>
    <row r="46" spans="4:36" ht="26.25" thickBot="1">
      <c r="D46" s="37" t="s">
        <v>36</v>
      </c>
      <c r="E46" s="26" t="s">
        <v>77</v>
      </c>
      <c r="F46" s="113">
        <v>25</v>
      </c>
      <c r="G46" s="6">
        <f>G38+G39</f>
        <v>8365</v>
      </c>
      <c r="H46" s="9" t="e">
        <f>H38+H39</f>
        <v>#REF!</v>
      </c>
      <c r="I46" s="6">
        <f>I38+I39</f>
        <v>8485</v>
      </c>
      <c r="J46" s="9" t="e">
        <f>J38+J39</f>
        <v>#REF!</v>
      </c>
      <c r="K46" s="6">
        <f>K38+K39</f>
        <v>9199.657000000001</v>
      </c>
      <c r="L46" s="7" t="e">
        <f t="shared" si="3"/>
        <v>#REF!</v>
      </c>
      <c r="M46" s="215">
        <v>13979.975591249999</v>
      </c>
      <c r="N46" s="216"/>
      <c r="O46" s="215">
        <v>15445.502352980002</v>
      </c>
      <c r="P46" s="216"/>
      <c r="Q46" s="215">
        <v>13979.975591249999</v>
      </c>
      <c r="R46" s="216"/>
      <c r="S46" s="215">
        <v>15445.502352980002</v>
      </c>
      <c r="T46" s="216"/>
      <c r="U46" s="53"/>
      <c r="V46" s="53"/>
      <c r="W46" s="53"/>
      <c r="X46" s="156"/>
      <c r="Y46" s="135"/>
      <c r="Z46" s="127"/>
      <c r="AA46" s="127"/>
      <c r="AB46" s="127"/>
      <c r="AC46" s="139"/>
      <c r="AD46" s="127"/>
      <c r="AE46" s="127"/>
      <c r="AF46" s="140"/>
      <c r="AG46" s="141"/>
      <c r="AH46" s="140"/>
      <c r="AI46" s="141"/>
      <c r="AJ46" s="140"/>
    </row>
    <row r="47" spans="4:36" ht="27.75" customHeight="1" thickBot="1">
      <c r="D47" s="38">
        <v>9</v>
      </c>
      <c r="E47" s="89" t="s">
        <v>82</v>
      </c>
      <c r="F47" s="20">
        <v>31</v>
      </c>
      <c r="G47" s="39"/>
      <c r="H47" s="27" t="e">
        <f>ROUND(H46,2)</f>
        <v>#REF!</v>
      </c>
      <c r="I47" s="39"/>
      <c r="J47" s="27" t="e">
        <f>ROUND(J46,2)</f>
        <v>#REF!</v>
      </c>
      <c r="K47" s="39"/>
      <c r="L47" s="27" t="e">
        <f>ROUND(L46,2)</f>
        <v>#REF!</v>
      </c>
      <c r="M47" s="222">
        <v>6.422791112481738</v>
      </c>
      <c r="N47" s="223"/>
      <c r="O47" s="222">
        <v>11.802532631073007</v>
      </c>
      <c r="P47" s="223"/>
      <c r="Q47" s="222">
        <v>6.422791112481738</v>
      </c>
      <c r="R47" s="223"/>
      <c r="S47" s="222">
        <v>11.802532631073007</v>
      </c>
      <c r="T47" s="223"/>
      <c r="U47" s="85"/>
      <c r="V47" s="85"/>
      <c r="W47" s="85"/>
      <c r="X47" s="146"/>
      <c r="Y47" s="128"/>
      <c r="Z47" s="129"/>
      <c r="AA47" s="129"/>
      <c r="AB47" s="129"/>
      <c r="AC47" s="130"/>
      <c r="AD47" s="129"/>
      <c r="AE47" s="129"/>
      <c r="AF47" s="131"/>
      <c r="AG47" s="132"/>
      <c r="AH47" s="132"/>
      <c r="AI47" s="132"/>
      <c r="AJ47" s="131"/>
    </row>
    <row r="48" spans="4:36" ht="26.25" customHeight="1" thickBot="1">
      <c r="D48" s="40" t="s">
        <v>78</v>
      </c>
      <c r="E48" s="164" t="s">
        <v>83</v>
      </c>
      <c r="F48" s="41">
        <v>26</v>
      </c>
      <c r="G48" s="42" t="e">
        <f>SUM(#REF!)</f>
        <v>#REF!</v>
      </c>
      <c r="H48" s="43"/>
      <c r="I48" s="42" t="e">
        <f>SUM(#REF!)</f>
        <v>#REF!</v>
      </c>
      <c r="J48" s="43"/>
      <c r="K48" s="42" t="e">
        <f>SUM(#REF!)</f>
        <v>#REF!</v>
      </c>
      <c r="L48" s="43"/>
      <c r="M48" s="215">
        <v>2176.62</v>
      </c>
      <c r="N48" s="216"/>
      <c r="O48" s="217">
        <v>1308.66</v>
      </c>
      <c r="P48" s="218"/>
      <c r="Q48" s="215">
        <v>2176.62</v>
      </c>
      <c r="R48" s="216"/>
      <c r="S48" s="219">
        <v>1308.66</v>
      </c>
      <c r="T48" s="220"/>
      <c r="U48" s="55"/>
      <c r="V48" s="55"/>
      <c r="W48" s="55"/>
      <c r="X48" s="129"/>
      <c r="Y48" s="128"/>
      <c r="Z48" s="127"/>
      <c r="AA48" s="127"/>
      <c r="AB48" s="127"/>
      <c r="AC48" s="139"/>
      <c r="AD48" s="127"/>
      <c r="AE48" s="127"/>
      <c r="AF48" s="140"/>
      <c r="AG48" s="221"/>
      <c r="AH48" s="221"/>
      <c r="AI48" s="221"/>
      <c r="AJ48" s="221"/>
    </row>
    <row r="49" spans="4:36" ht="26.25" customHeight="1" hidden="1"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3"/>
      <c r="O49" s="53"/>
      <c r="P49" s="53"/>
      <c r="Q49" s="53"/>
      <c r="R49" s="54"/>
      <c r="S49" s="55"/>
      <c r="T49" s="55"/>
      <c r="U49" s="55"/>
      <c r="V49" s="55"/>
      <c r="W49" s="55"/>
      <c r="X49" s="133"/>
      <c r="Y49" s="157"/>
      <c r="Z49" s="76"/>
      <c r="AA49" s="76"/>
      <c r="AB49" s="76"/>
      <c r="AC49" s="158"/>
      <c r="AD49" s="76"/>
      <c r="AE49" s="159"/>
      <c r="AF49" s="76"/>
      <c r="AG49" s="213"/>
      <c r="AH49" s="213"/>
      <c r="AI49" s="214"/>
      <c r="AJ49" s="214"/>
    </row>
    <row r="50" spans="5:34" ht="26.25" customHeight="1">
      <c r="E50" s="44" t="s">
        <v>79</v>
      </c>
      <c r="S50" s="45" t="s">
        <v>47</v>
      </c>
      <c r="Y50" s="160"/>
      <c r="AH50" s="160"/>
    </row>
    <row r="51" spans="5:36" ht="15.75">
      <c r="E51" s="4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</row>
    <row r="52" ht="15.75">
      <c r="E52" s="4"/>
    </row>
  </sheetData>
  <sheetProtection/>
  <mergeCells count="39">
    <mergeCell ref="L1:N1"/>
    <mergeCell ref="D5:T5"/>
    <mergeCell ref="Y5:AK5"/>
    <mergeCell ref="D6:T6"/>
    <mergeCell ref="Y6:AK6"/>
    <mergeCell ref="D8:D9"/>
    <mergeCell ref="E8:E9"/>
    <mergeCell ref="F8:F9"/>
    <mergeCell ref="G8:H8"/>
    <mergeCell ref="I8:J8"/>
    <mergeCell ref="K8:L8"/>
    <mergeCell ref="M8:N8"/>
    <mergeCell ref="S8:T8"/>
    <mergeCell ref="X8:X11"/>
    <mergeCell ref="Y8:Y11"/>
    <mergeCell ref="Z8:Z11"/>
    <mergeCell ref="AA8:AD8"/>
    <mergeCell ref="AE8:AF10"/>
    <mergeCell ref="AG8:AH10"/>
    <mergeCell ref="AI8:AJ10"/>
    <mergeCell ref="AA9:AB10"/>
    <mergeCell ref="AC9:AD9"/>
    <mergeCell ref="AC10:AD10"/>
    <mergeCell ref="M46:N46"/>
    <mergeCell ref="O46:P46"/>
    <mergeCell ref="Q46:R46"/>
    <mergeCell ref="S46:T46"/>
    <mergeCell ref="M47:N47"/>
    <mergeCell ref="O47:P47"/>
    <mergeCell ref="Q47:R47"/>
    <mergeCell ref="S47:T47"/>
    <mergeCell ref="AG49:AH49"/>
    <mergeCell ref="AI49:AJ49"/>
    <mergeCell ref="M48:N48"/>
    <mergeCell ref="O48:P48"/>
    <mergeCell ref="Q48:R48"/>
    <mergeCell ref="S48:T48"/>
    <mergeCell ref="AG48:AH48"/>
    <mergeCell ref="AI48:AJ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51"/>
  <sheetViews>
    <sheetView tabSelected="1" zoomScale="64" zoomScaleNormal="64" workbookViewId="0" topLeftCell="C2">
      <selection activeCell="C2" sqref="C1:C16384"/>
    </sheetView>
  </sheetViews>
  <sheetFormatPr defaultColWidth="9.140625" defaultRowHeight="15"/>
  <cols>
    <col min="1" max="2" width="0" style="0" hidden="1" customWidth="1"/>
    <col min="3" max="3" width="5.140625" style="0" customWidth="1"/>
    <col min="4" max="4" width="6.28125" style="0" customWidth="1"/>
    <col min="5" max="5" width="60.8515625" style="0" customWidth="1"/>
    <col min="6" max="12" width="0" style="0" hidden="1" customWidth="1"/>
    <col min="13" max="13" width="12.00390625" style="0" customWidth="1"/>
    <col min="14" max="14" width="13.140625" style="0" customWidth="1"/>
    <col min="15" max="15" width="13.00390625" style="0" customWidth="1"/>
    <col min="16" max="16" width="11.421875" style="0" customWidth="1"/>
  </cols>
  <sheetData>
    <row r="1" ht="91.5" customHeight="1" hidden="1"/>
    <row r="2" spans="3:17" ht="13.5" customHeight="1">
      <c r="C2" s="48"/>
      <c r="E2" s="73"/>
      <c r="N2" s="3" t="s">
        <v>86</v>
      </c>
      <c r="Q2" s="3"/>
    </row>
    <row r="3" spans="3:17" ht="15" customHeight="1">
      <c r="C3" s="48"/>
      <c r="E3" s="73"/>
      <c r="N3" s="3" t="s">
        <v>119</v>
      </c>
      <c r="Q3" s="3"/>
    </row>
    <row r="4" spans="3:17" ht="15" customHeight="1">
      <c r="C4" s="48"/>
      <c r="E4" s="73"/>
      <c r="N4" s="74"/>
      <c r="O4" s="75"/>
      <c r="P4" s="3" t="s">
        <v>85</v>
      </c>
      <c r="Q4" s="3"/>
    </row>
    <row r="5" spans="3:17" ht="15" customHeight="1">
      <c r="C5" s="111"/>
      <c r="E5" s="274" t="s">
        <v>50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3:17" ht="30.75" customHeight="1">
      <c r="C6" s="112"/>
      <c r="E6" s="275" t="s">
        <v>120</v>
      </c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</row>
    <row r="7" spans="3:16" s="35" customFormat="1" ht="15.75" thickBot="1">
      <c r="C7" s="34"/>
      <c r="P7" s="34" t="s">
        <v>37</v>
      </c>
    </row>
    <row r="8" spans="3:16" ht="29.25" customHeight="1">
      <c r="C8" s="76"/>
      <c r="D8" s="267" t="s">
        <v>1</v>
      </c>
      <c r="E8" s="270" t="s">
        <v>87</v>
      </c>
      <c r="F8" s="272" t="s">
        <v>88</v>
      </c>
      <c r="G8" s="252" t="s">
        <v>89</v>
      </c>
      <c r="H8" s="252"/>
      <c r="I8" s="252"/>
      <c r="J8" s="252"/>
      <c r="K8" s="253" t="s">
        <v>90</v>
      </c>
      <c r="L8" s="254"/>
      <c r="M8" s="258" t="s">
        <v>91</v>
      </c>
      <c r="N8" s="259"/>
      <c r="O8" s="264" t="s">
        <v>92</v>
      </c>
      <c r="P8" s="259"/>
    </row>
    <row r="9" spans="3:16" ht="26.25" customHeight="1">
      <c r="C9" s="77"/>
      <c r="D9" s="268"/>
      <c r="E9" s="271"/>
      <c r="F9" s="273"/>
      <c r="G9" s="266" t="s">
        <v>93</v>
      </c>
      <c r="H9" s="266"/>
      <c r="I9" s="266" t="s">
        <v>94</v>
      </c>
      <c r="J9" s="266"/>
      <c r="K9" s="255"/>
      <c r="L9" s="225"/>
      <c r="M9" s="260"/>
      <c r="N9" s="261"/>
      <c r="O9" s="226"/>
      <c r="P9" s="261"/>
    </row>
    <row r="10" spans="3:16" ht="31.5" customHeight="1" thickBot="1">
      <c r="C10" s="78"/>
      <c r="D10" s="268"/>
      <c r="E10" s="271"/>
      <c r="F10" s="273"/>
      <c r="G10" s="266"/>
      <c r="H10" s="266"/>
      <c r="I10" s="266" t="s">
        <v>95</v>
      </c>
      <c r="J10" s="266"/>
      <c r="K10" s="256"/>
      <c r="L10" s="257"/>
      <c r="M10" s="262"/>
      <c r="N10" s="263"/>
      <c r="O10" s="265"/>
      <c r="P10" s="263"/>
    </row>
    <row r="11" spans="3:16" ht="21" customHeight="1">
      <c r="C11" s="79"/>
      <c r="D11" s="269"/>
      <c r="E11" s="271"/>
      <c r="F11" s="273"/>
      <c r="G11" s="119" t="s">
        <v>2</v>
      </c>
      <c r="H11" s="65"/>
      <c r="I11" s="119" t="s">
        <v>2</v>
      </c>
      <c r="J11" s="65"/>
      <c r="K11" s="119" t="s">
        <v>0</v>
      </c>
      <c r="L11" s="116"/>
      <c r="M11" s="105" t="s">
        <v>0</v>
      </c>
      <c r="N11" s="106" t="s">
        <v>96</v>
      </c>
      <c r="O11" s="107" t="s">
        <v>0</v>
      </c>
      <c r="P11" s="106" t="s">
        <v>96</v>
      </c>
    </row>
    <row r="12" spans="3:16" ht="15">
      <c r="C12" s="55"/>
      <c r="D12" s="96">
        <v>1</v>
      </c>
      <c r="E12" s="97">
        <v>2</v>
      </c>
      <c r="F12" s="114" t="s">
        <v>3</v>
      </c>
      <c r="G12" s="119">
        <v>1</v>
      </c>
      <c r="H12" s="119">
        <v>2</v>
      </c>
      <c r="I12" s="119">
        <v>3</v>
      </c>
      <c r="J12" s="119">
        <v>4</v>
      </c>
      <c r="K12" s="119">
        <v>5</v>
      </c>
      <c r="L12" s="98">
        <v>6</v>
      </c>
      <c r="M12" s="94">
        <v>3</v>
      </c>
      <c r="N12" s="95">
        <v>4</v>
      </c>
      <c r="O12" s="114">
        <v>5</v>
      </c>
      <c r="P12" s="95">
        <v>6</v>
      </c>
    </row>
    <row r="13" spans="3:16" ht="36" customHeight="1">
      <c r="C13" s="80"/>
      <c r="D13" s="204">
        <v>1</v>
      </c>
      <c r="E13" s="205" t="s">
        <v>4</v>
      </c>
      <c r="F13" s="204">
        <v>1</v>
      </c>
      <c r="G13" s="204"/>
      <c r="H13" s="204"/>
      <c r="I13" s="206"/>
      <c r="J13" s="204"/>
      <c r="K13" s="204" t="e">
        <f>K14+K18+K19+K24</f>
        <v>#REF!</v>
      </c>
      <c r="L13" s="72" t="e">
        <f>K13/#REF!</f>
        <v>#REF!</v>
      </c>
      <c r="M13" s="201">
        <v>5929.327485480101</v>
      </c>
      <c r="N13" s="102">
        <v>5.0549</v>
      </c>
      <c r="O13" s="201">
        <v>10718.233958256329</v>
      </c>
      <c r="P13" s="72">
        <v>9.7117</v>
      </c>
    </row>
    <row r="14" spans="3:16" ht="15.75" customHeight="1">
      <c r="C14" s="77"/>
      <c r="D14" s="168" t="s">
        <v>22</v>
      </c>
      <c r="E14" s="169" t="s">
        <v>5</v>
      </c>
      <c r="F14" s="167">
        <v>2</v>
      </c>
      <c r="G14" s="167"/>
      <c r="H14" s="167"/>
      <c r="I14" s="170"/>
      <c r="J14" s="167"/>
      <c r="K14" s="167" t="e">
        <f>SUM(K16:K17)</f>
        <v>#REF!</v>
      </c>
      <c r="L14" s="166" t="e">
        <f>K14/#REF!</f>
        <v>#REF!</v>
      </c>
      <c r="M14" s="171">
        <v>5929.327485480101</v>
      </c>
      <c r="N14" s="172">
        <v>6.4228</v>
      </c>
      <c r="O14" s="171">
        <v>10718.233958256329</v>
      </c>
      <c r="P14" s="172">
        <v>11.8025</v>
      </c>
    </row>
    <row r="15" spans="3:16" ht="39.75" customHeight="1">
      <c r="C15" s="77"/>
      <c r="D15" s="185" t="s">
        <v>23</v>
      </c>
      <c r="E15" s="174" t="s">
        <v>97</v>
      </c>
      <c r="F15" s="167"/>
      <c r="G15" s="167"/>
      <c r="H15" s="167"/>
      <c r="I15" s="170"/>
      <c r="J15" s="167"/>
      <c r="K15" s="66"/>
      <c r="L15" s="166"/>
      <c r="M15" s="175">
        <v>5929.327485480101</v>
      </c>
      <c r="N15" s="176">
        <v>6.4228</v>
      </c>
      <c r="O15" s="175">
        <v>10718.233958256329</v>
      </c>
      <c r="P15" s="177">
        <v>11.8025</v>
      </c>
    </row>
    <row r="16" spans="3:16" ht="15">
      <c r="C16" s="81"/>
      <c r="D16" s="173" t="s">
        <v>98</v>
      </c>
      <c r="E16" s="178" t="s">
        <v>99</v>
      </c>
      <c r="F16" s="165">
        <v>4</v>
      </c>
      <c r="G16" s="165"/>
      <c r="H16" s="165"/>
      <c r="I16" s="179"/>
      <c r="J16" s="165"/>
      <c r="K16" s="180" t="e">
        <f>J16/#REF!</f>
        <v>#REF!</v>
      </c>
      <c r="L16" s="180" t="e">
        <f>K16/#REF!</f>
        <v>#REF!</v>
      </c>
      <c r="M16" s="181">
        <v>0</v>
      </c>
      <c r="N16" s="182">
        <v>0</v>
      </c>
      <c r="O16" s="175">
        <v>0</v>
      </c>
      <c r="P16" s="177">
        <v>0</v>
      </c>
    </row>
    <row r="17" spans="3:16" ht="16.5" customHeight="1">
      <c r="C17" s="82"/>
      <c r="D17" s="173" t="s">
        <v>98</v>
      </c>
      <c r="E17" s="178" t="s">
        <v>7</v>
      </c>
      <c r="F17" s="165">
        <v>5</v>
      </c>
      <c r="G17" s="165"/>
      <c r="H17" s="165"/>
      <c r="I17" s="179"/>
      <c r="J17" s="165"/>
      <c r="K17" s="180" t="e">
        <f>J17/#REF!</f>
        <v>#REF!</v>
      </c>
      <c r="L17" s="180" t="e">
        <f>K17/#REF!</f>
        <v>#REF!</v>
      </c>
      <c r="M17" s="181">
        <v>0</v>
      </c>
      <c r="N17" s="182">
        <v>0</v>
      </c>
      <c r="O17" s="181">
        <v>0</v>
      </c>
      <c r="P17" s="180">
        <v>0</v>
      </c>
    </row>
    <row r="18" spans="3:16" ht="32.25" customHeight="1">
      <c r="C18" s="77"/>
      <c r="D18" s="199" t="s">
        <v>25</v>
      </c>
      <c r="E18" s="207" t="s">
        <v>8</v>
      </c>
      <c r="F18" s="102">
        <v>6</v>
      </c>
      <c r="G18" s="102"/>
      <c r="H18" s="102"/>
      <c r="I18" s="103"/>
      <c r="J18" s="102"/>
      <c r="K18" s="72" t="e">
        <f>J18/#REF!</f>
        <v>#REF!</v>
      </c>
      <c r="L18" s="72" t="e">
        <f>K18/#REF!</f>
        <v>#REF!</v>
      </c>
      <c r="M18" s="63">
        <v>0</v>
      </c>
      <c r="N18" s="64">
        <v>0</v>
      </c>
      <c r="O18" s="63">
        <v>0</v>
      </c>
      <c r="P18" s="72">
        <v>0</v>
      </c>
    </row>
    <row r="19" spans="3:16" ht="29.25" customHeight="1">
      <c r="C19" s="77"/>
      <c r="D19" s="168" t="s">
        <v>26</v>
      </c>
      <c r="E19" s="207" t="s">
        <v>9</v>
      </c>
      <c r="F19" s="167">
        <v>7</v>
      </c>
      <c r="G19" s="167"/>
      <c r="H19" s="167"/>
      <c r="I19" s="170"/>
      <c r="J19" s="167"/>
      <c r="K19" s="166" t="e">
        <f>J19/#REF!</f>
        <v>#REF!</v>
      </c>
      <c r="L19" s="166" t="e">
        <f>K19/#REF!</f>
        <v>#REF!</v>
      </c>
      <c r="M19" s="63">
        <v>0</v>
      </c>
      <c r="N19" s="64">
        <v>0</v>
      </c>
      <c r="O19" s="63">
        <v>0</v>
      </c>
      <c r="P19" s="72">
        <v>0</v>
      </c>
    </row>
    <row r="20" spans="3:16" ht="30">
      <c r="C20" s="77"/>
      <c r="D20" s="183" t="s">
        <v>27</v>
      </c>
      <c r="E20" s="178" t="s">
        <v>10</v>
      </c>
      <c r="F20" s="165">
        <v>8</v>
      </c>
      <c r="G20" s="165"/>
      <c r="H20" s="165"/>
      <c r="I20" s="179"/>
      <c r="J20" s="165"/>
      <c r="K20" s="180" t="e">
        <f>J20/#REF!</f>
        <v>#REF!</v>
      </c>
      <c r="L20" s="180" t="e">
        <f>K20/#REF!</f>
        <v>#REF!</v>
      </c>
      <c r="M20" s="175">
        <v>0</v>
      </c>
      <c r="N20" s="176">
        <v>0</v>
      </c>
      <c r="O20" s="175">
        <v>0</v>
      </c>
      <c r="P20" s="177">
        <v>0</v>
      </c>
    </row>
    <row r="21" spans="3:16" ht="15.75" customHeight="1">
      <c r="C21" s="82"/>
      <c r="D21" s="183" t="s">
        <v>28</v>
      </c>
      <c r="E21" s="184" t="s">
        <v>11</v>
      </c>
      <c r="F21" s="67">
        <v>9</v>
      </c>
      <c r="G21" s="67"/>
      <c r="H21" s="67"/>
      <c r="I21" s="68"/>
      <c r="J21" s="67"/>
      <c r="K21" s="69" t="e">
        <f>J21/#REF!</f>
        <v>#REF!</v>
      </c>
      <c r="L21" s="69" t="e">
        <f>K21/#REF!</f>
        <v>#REF!</v>
      </c>
      <c r="M21" s="175">
        <v>0</v>
      </c>
      <c r="N21" s="176">
        <v>0</v>
      </c>
      <c r="O21" s="175">
        <v>0</v>
      </c>
      <c r="P21" s="177">
        <v>0</v>
      </c>
    </row>
    <row r="22" spans="3:16" ht="15">
      <c r="C22" s="77"/>
      <c r="D22" s="183" t="s">
        <v>29</v>
      </c>
      <c r="E22" s="178" t="s">
        <v>12</v>
      </c>
      <c r="F22" s="165">
        <v>10</v>
      </c>
      <c r="G22" s="165"/>
      <c r="H22" s="165"/>
      <c r="I22" s="179"/>
      <c r="J22" s="165"/>
      <c r="K22" s="180" t="e">
        <f>J22/#REF!</f>
        <v>#REF!</v>
      </c>
      <c r="L22" s="180" t="e">
        <f>K22/#REF!</f>
        <v>#REF!</v>
      </c>
      <c r="M22" s="181">
        <v>0</v>
      </c>
      <c r="N22" s="182">
        <v>0</v>
      </c>
      <c r="O22" s="181">
        <v>0</v>
      </c>
      <c r="P22" s="180">
        <v>0</v>
      </c>
    </row>
    <row r="23" spans="3:16" ht="15">
      <c r="C23" s="77"/>
      <c r="D23" s="168" t="s">
        <v>51</v>
      </c>
      <c r="E23" s="207" t="s">
        <v>100</v>
      </c>
      <c r="F23" s="167">
        <v>11</v>
      </c>
      <c r="G23" s="167"/>
      <c r="H23" s="167"/>
      <c r="I23" s="170"/>
      <c r="J23" s="167"/>
      <c r="K23" s="167">
        <f>SUM(K24:K24)</f>
        <v>0</v>
      </c>
      <c r="L23" s="166" t="e">
        <f>K23/#REF!</f>
        <v>#REF!</v>
      </c>
      <c r="M23" s="63">
        <v>0</v>
      </c>
      <c r="N23" s="64">
        <v>0</v>
      </c>
      <c r="O23" s="63">
        <v>0</v>
      </c>
      <c r="P23" s="64">
        <v>0</v>
      </c>
    </row>
    <row r="24" spans="3:16" ht="44.25" customHeight="1">
      <c r="C24" s="77"/>
      <c r="D24" s="185" t="s">
        <v>52</v>
      </c>
      <c r="E24" s="178" t="s">
        <v>101</v>
      </c>
      <c r="F24" s="165"/>
      <c r="G24" s="165"/>
      <c r="H24" s="165"/>
      <c r="I24" s="179"/>
      <c r="J24" s="165"/>
      <c r="K24" s="165">
        <v>0</v>
      </c>
      <c r="L24" s="180" t="e">
        <f>K24/#REF!</f>
        <v>#REF!</v>
      </c>
      <c r="M24" s="175">
        <v>0</v>
      </c>
      <c r="N24" s="176">
        <v>0</v>
      </c>
      <c r="O24" s="175">
        <v>0</v>
      </c>
      <c r="P24" s="177">
        <v>0</v>
      </c>
    </row>
    <row r="25" spans="3:16" ht="15">
      <c r="C25" s="77"/>
      <c r="D25" s="173" t="s">
        <v>40</v>
      </c>
      <c r="E25" s="207" t="s">
        <v>102</v>
      </c>
      <c r="F25" s="167">
        <v>12</v>
      </c>
      <c r="G25" s="167"/>
      <c r="H25" s="167"/>
      <c r="I25" s="170"/>
      <c r="J25" s="167"/>
      <c r="K25" s="167">
        <f>SUM(K26:K26)</f>
        <v>0</v>
      </c>
      <c r="L25" s="166" t="e">
        <f>K25/#REF!</f>
        <v>#REF!</v>
      </c>
      <c r="M25" s="63">
        <v>0</v>
      </c>
      <c r="N25" s="64">
        <v>0</v>
      </c>
      <c r="O25" s="63">
        <v>0</v>
      </c>
      <c r="P25" s="64">
        <v>0</v>
      </c>
    </row>
    <row r="26" spans="3:16" ht="47.25" customHeight="1">
      <c r="C26" s="82"/>
      <c r="D26" s="185" t="s">
        <v>60</v>
      </c>
      <c r="E26" s="178" t="s">
        <v>103</v>
      </c>
      <c r="F26" s="165"/>
      <c r="G26" s="165"/>
      <c r="H26" s="165"/>
      <c r="I26" s="179"/>
      <c r="J26" s="165"/>
      <c r="K26" s="165">
        <v>0</v>
      </c>
      <c r="L26" s="180" t="e">
        <f>K26/#REF!</f>
        <v>#REF!</v>
      </c>
      <c r="M26" s="175">
        <v>0</v>
      </c>
      <c r="N26" s="176">
        <v>0</v>
      </c>
      <c r="O26" s="175">
        <v>0</v>
      </c>
      <c r="P26" s="177">
        <v>0</v>
      </c>
    </row>
    <row r="27" spans="3:16" ht="15">
      <c r="C27" s="77"/>
      <c r="D27" s="168">
        <v>3</v>
      </c>
      <c r="E27" s="169" t="s">
        <v>104</v>
      </c>
      <c r="F27" s="167">
        <v>13</v>
      </c>
      <c r="G27" s="167"/>
      <c r="H27" s="167"/>
      <c r="I27" s="170"/>
      <c r="J27" s="167"/>
      <c r="K27" s="167">
        <f>SUM(K28:K34)</f>
        <v>244.571</v>
      </c>
      <c r="L27" s="166" t="e">
        <f>K27/#REF!</f>
        <v>#REF!</v>
      </c>
      <c r="M27" s="171">
        <v>167.74769923999997</v>
      </c>
      <c r="N27" s="172">
        <v>0.1817</v>
      </c>
      <c r="O27" s="171">
        <v>317.07224075999994</v>
      </c>
      <c r="P27" s="172">
        <v>0.3492</v>
      </c>
    </row>
    <row r="28" spans="3:16" ht="15">
      <c r="C28" s="77"/>
      <c r="D28" s="173" t="s">
        <v>65</v>
      </c>
      <c r="E28" s="178" t="s">
        <v>55</v>
      </c>
      <c r="F28" s="165"/>
      <c r="G28" s="165"/>
      <c r="H28" s="165"/>
      <c r="I28" s="179"/>
      <c r="J28" s="165"/>
      <c r="K28" s="165">
        <v>118.276</v>
      </c>
      <c r="L28" s="180" t="e">
        <f>K28/#REF!</f>
        <v>#REF!</v>
      </c>
      <c r="M28" s="186">
        <v>113.06516724000001</v>
      </c>
      <c r="N28" s="187">
        <v>0.1225</v>
      </c>
      <c r="O28" s="188">
        <v>213.71277276</v>
      </c>
      <c r="P28" s="189">
        <v>0.2353</v>
      </c>
    </row>
    <row r="29" spans="3:16" ht="15">
      <c r="C29" s="77"/>
      <c r="D29" s="173" t="s">
        <v>66</v>
      </c>
      <c r="E29" s="178" t="s">
        <v>105</v>
      </c>
      <c r="F29" s="165"/>
      <c r="G29" s="165"/>
      <c r="H29" s="165"/>
      <c r="I29" s="179"/>
      <c r="J29" s="165"/>
      <c r="K29" s="165">
        <v>43.824</v>
      </c>
      <c r="L29" s="180" t="e">
        <f>K29/#REF!</f>
        <v>#REF!</v>
      </c>
      <c r="M29" s="186">
        <v>24.87394</v>
      </c>
      <c r="N29" s="187">
        <v>0.0269</v>
      </c>
      <c r="O29" s="188">
        <v>47.016059999999996</v>
      </c>
      <c r="P29" s="189">
        <v>0.0518</v>
      </c>
    </row>
    <row r="30" spans="3:16" ht="15">
      <c r="C30" s="77"/>
      <c r="D30" s="185" t="s">
        <v>67</v>
      </c>
      <c r="E30" s="208" t="s">
        <v>106</v>
      </c>
      <c r="F30" s="209"/>
      <c r="G30" s="209"/>
      <c r="H30" s="209"/>
      <c r="I30" s="210"/>
      <c r="J30" s="209"/>
      <c r="K30" s="209">
        <v>0</v>
      </c>
      <c r="L30" s="177" t="e">
        <f>K30/#REF!</f>
        <v>#REF!</v>
      </c>
      <c r="M30" s="190">
        <v>0</v>
      </c>
      <c r="N30" s="191">
        <v>0</v>
      </c>
      <c r="O30" s="192">
        <v>0</v>
      </c>
      <c r="P30" s="193">
        <v>0</v>
      </c>
    </row>
    <row r="31" spans="3:16" ht="21" customHeight="1">
      <c r="C31" s="82"/>
      <c r="D31" s="173" t="s">
        <v>68</v>
      </c>
      <c r="E31" s="208" t="s">
        <v>107</v>
      </c>
      <c r="F31" s="165"/>
      <c r="G31" s="165"/>
      <c r="H31" s="165"/>
      <c r="I31" s="179"/>
      <c r="J31" s="165"/>
      <c r="K31" s="165">
        <v>13.045</v>
      </c>
      <c r="L31" s="180" t="e">
        <f>K31/#REF!</f>
        <v>#REF!</v>
      </c>
      <c r="M31" s="190">
        <v>0</v>
      </c>
      <c r="N31" s="191">
        <v>0</v>
      </c>
      <c r="O31" s="192">
        <v>0</v>
      </c>
      <c r="P31" s="193">
        <v>0</v>
      </c>
    </row>
    <row r="32" spans="3:16" ht="34.5" customHeight="1">
      <c r="C32" s="77"/>
      <c r="D32" s="185" t="s">
        <v>108</v>
      </c>
      <c r="E32" s="184" t="s">
        <v>109</v>
      </c>
      <c r="F32" s="165"/>
      <c r="G32" s="165"/>
      <c r="H32" s="165"/>
      <c r="I32" s="179"/>
      <c r="J32" s="165"/>
      <c r="K32" s="165">
        <v>14.167</v>
      </c>
      <c r="L32" s="180" t="e">
        <f>K32/#REF!</f>
        <v>#REF!</v>
      </c>
      <c r="M32" s="190">
        <v>0</v>
      </c>
      <c r="N32" s="191">
        <v>0</v>
      </c>
      <c r="O32" s="192">
        <v>0</v>
      </c>
      <c r="P32" s="193">
        <v>0</v>
      </c>
    </row>
    <row r="33" spans="3:16" ht="32.25" customHeight="1">
      <c r="C33" s="77"/>
      <c r="D33" s="185" t="s">
        <v>110</v>
      </c>
      <c r="E33" s="178" t="s">
        <v>111</v>
      </c>
      <c r="F33" s="165"/>
      <c r="G33" s="165"/>
      <c r="H33" s="165"/>
      <c r="I33" s="179"/>
      <c r="J33" s="165"/>
      <c r="K33" s="165">
        <v>40.12</v>
      </c>
      <c r="L33" s="180" t="e">
        <f>K33/#REF!</f>
        <v>#REF!</v>
      </c>
      <c r="M33" s="190">
        <v>25.39986</v>
      </c>
      <c r="N33" s="191">
        <v>0.0275</v>
      </c>
      <c r="O33" s="192">
        <v>48.01013999999999</v>
      </c>
      <c r="P33" s="193">
        <v>0.0529</v>
      </c>
    </row>
    <row r="34" spans="3:16" ht="15">
      <c r="C34" s="77"/>
      <c r="D34" s="173" t="s">
        <v>112</v>
      </c>
      <c r="E34" s="178" t="s">
        <v>59</v>
      </c>
      <c r="F34" s="165"/>
      <c r="G34" s="165"/>
      <c r="H34" s="165"/>
      <c r="I34" s="179"/>
      <c r="J34" s="165"/>
      <c r="K34" s="165">
        <v>15.139</v>
      </c>
      <c r="L34" s="180" t="e">
        <f>K34/#REF!</f>
        <v>#REF!</v>
      </c>
      <c r="M34" s="186">
        <v>4.4087320000000005</v>
      </c>
      <c r="N34" s="187">
        <v>0.0048</v>
      </c>
      <c r="O34" s="188">
        <v>8.333268</v>
      </c>
      <c r="P34" s="189">
        <v>0.0092</v>
      </c>
    </row>
    <row r="35" spans="3:16" ht="15">
      <c r="C35" s="77"/>
      <c r="D35" s="168">
        <v>4</v>
      </c>
      <c r="E35" s="207" t="s">
        <v>13</v>
      </c>
      <c r="F35" s="167">
        <v>14</v>
      </c>
      <c r="G35" s="167"/>
      <c r="H35" s="167"/>
      <c r="I35" s="170"/>
      <c r="J35" s="167"/>
      <c r="K35" s="194">
        <f>SUM(K36:K36)</f>
        <v>0</v>
      </c>
      <c r="L35" s="172" t="e">
        <f>SUM(L36:L36)</f>
        <v>#REF!</v>
      </c>
      <c r="M35" s="63">
        <v>0</v>
      </c>
      <c r="N35" s="64">
        <v>0</v>
      </c>
      <c r="O35" s="64">
        <v>0</v>
      </c>
      <c r="P35" s="64">
        <v>0</v>
      </c>
    </row>
    <row r="36" spans="3:16" ht="32.25" customHeight="1">
      <c r="C36" s="55"/>
      <c r="D36" s="185" t="s">
        <v>113</v>
      </c>
      <c r="E36" s="178" t="s">
        <v>114</v>
      </c>
      <c r="F36" s="165"/>
      <c r="G36" s="165"/>
      <c r="H36" s="165"/>
      <c r="I36" s="179"/>
      <c r="J36" s="165"/>
      <c r="K36" s="195">
        <v>0</v>
      </c>
      <c r="L36" s="180" t="e">
        <f>K36/#REF!</f>
        <v>#REF!</v>
      </c>
      <c r="M36" s="175">
        <v>0</v>
      </c>
      <c r="N36" s="176">
        <v>0</v>
      </c>
      <c r="O36" s="175">
        <v>0</v>
      </c>
      <c r="P36" s="177">
        <v>0</v>
      </c>
    </row>
    <row r="37" spans="3:16" ht="15">
      <c r="C37" s="55"/>
      <c r="D37" s="168">
        <v>5</v>
      </c>
      <c r="E37" s="169" t="s">
        <v>14</v>
      </c>
      <c r="F37" s="167">
        <v>15</v>
      </c>
      <c r="G37" s="167"/>
      <c r="H37" s="167"/>
      <c r="I37" s="170"/>
      <c r="J37" s="167"/>
      <c r="K37" s="194">
        <v>0</v>
      </c>
      <c r="L37" s="166" t="e">
        <f>K37/#REF!</f>
        <v>#REF!</v>
      </c>
      <c r="M37" s="171">
        <v>0</v>
      </c>
      <c r="N37" s="172">
        <v>0</v>
      </c>
      <c r="O37" s="171">
        <v>0</v>
      </c>
      <c r="P37" s="166">
        <v>0</v>
      </c>
    </row>
    <row r="38" spans="3:16" ht="15.75" customHeight="1">
      <c r="C38" s="53"/>
      <c r="D38" s="168">
        <v>6</v>
      </c>
      <c r="E38" s="169" t="s">
        <v>15</v>
      </c>
      <c r="F38" s="167">
        <v>16</v>
      </c>
      <c r="G38" s="167"/>
      <c r="H38" s="167"/>
      <c r="I38" s="170"/>
      <c r="J38" s="167"/>
      <c r="K38" s="167">
        <f>K12+K25+K27</f>
        <v>249.571</v>
      </c>
      <c r="L38" s="166" t="e">
        <f>K38/#REF!</f>
        <v>#REF!</v>
      </c>
      <c r="M38" s="171">
        <v>6097.08</v>
      </c>
      <c r="N38" s="172">
        <v>6.6045</v>
      </c>
      <c r="O38" s="171">
        <v>11035.3</v>
      </c>
      <c r="P38" s="172">
        <v>12.1516</v>
      </c>
    </row>
    <row r="39" spans="3:16" ht="15">
      <c r="C39" s="83"/>
      <c r="D39" s="168">
        <v>7</v>
      </c>
      <c r="E39" s="169" t="s">
        <v>115</v>
      </c>
      <c r="F39" s="167">
        <v>17</v>
      </c>
      <c r="G39" s="167"/>
      <c r="H39" s="167"/>
      <c r="I39" s="170"/>
      <c r="J39" s="167"/>
      <c r="K39" s="167">
        <f>SUM(K41:K45)</f>
        <v>0</v>
      </c>
      <c r="L39" s="166" t="e">
        <f>K39/#REF!</f>
        <v>#REF!</v>
      </c>
      <c r="M39" s="171">
        <v>0</v>
      </c>
      <c r="N39" s="172">
        <v>0</v>
      </c>
      <c r="O39" s="171">
        <v>0</v>
      </c>
      <c r="P39" s="166">
        <v>0</v>
      </c>
    </row>
    <row r="40" spans="3:16" ht="15">
      <c r="C40" s="84"/>
      <c r="D40" s="173" t="s">
        <v>30</v>
      </c>
      <c r="E40" s="178" t="s">
        <v>16</v>
      </c>
      <c r="F40" s="165">
        <v>18</v>
      </c>
      <c r="G40" s="196"/>
      <c r="H40" s="196"/>
      <c r="I40" s="197"/>
      <c r="J40" s="196"/>
      <c r="K40" s="165">
        <v>0</v>
      </c>
      <c r="L40" s="180" t="e">
        <f>K40/#REF!</f>
        <v>#REF!</v>
      </c>
      <c r="M40" s="181">
        <v>0</v>
      </c>
      <c r="N40" s="182">
        <v>0</v>
      </c>
      <c r="O40" s="181">
        <v>0</v>
      </c>
      <c r="P40" s="180">
        <v>0</v>
      </c>
    </row>
    <row r="41" spans="3:16" ht="15">
      <c r="C41" s="84"/>
      <c r="D41" s="173" t="s">
        <v>31</v>
      </c>
      <c r="E41" s="178" t="s">
        <v>17</v>
      </c>
      <c r="F41" s="165">
        <v>19</v>
      </c>
      <c r="G41" s="196"/>
      <c r="H41" s="196"/>
      <c r="I41" s="197"/>
      <c r="J41" s="196"/>
      <c r="K41" s="165">
        <v>0</v>
      </c>
      <c r="L41" s="180" t="e">
        <f>K41/#REF!</f>
        <v>#REF!</v>
      </c>
      <c r="M41" s="181">
        <v>0</v>
      </c>
      <c r="N41" s="182">
        <v>0</v>
      </c>
      <c r="O41" s="181">
        <v>0</v>
      </c>
      <c r="P41" s="180">
        <v>0</v>
      </c>
    </row>
    <row r="42" spans="3:16" ht="15">
      <c r="C42" s="84"/>
      <c r="D42" s="198" t="s">
        <v>32</v>
      </c>
      <c r="E42" s="178" t="s">
        <v>18</v>
      </c>
      <c r="F42" s="165">
        <v>20</v>
      </c>
      <c r="G42" s="196"/>
      <c r="H42" s="196"/>
      <c r="I42" s="197"/>
      <c r="J42" s="196"/>
      <c r="K42" s="165">
        <v>0</v>
      </c>
      <c r="L42" s="180" t="e">
        <f>K42/#REF!</f>
        <v>#REF!</v>
      </c>
      <c r="M42" s="181">
        <v>0</v>
      </c>
      <c r="N42" s="182">
        <v>0</v>
      </c>
      <c r="O42" s="181">
        <v>0</v>
      </c>
      <c r="P42" s="180">
        <v>0</v>
      </c>
    </row>
    <row r="43" spans="3:16" ht="15">
      <c r="C43" s="84"/>
      <c r="D43" s="198" t="s">
        <v>33</v>
      </c>
      <c r="E43" s="178" t="s">
        <v>19</v>
      </c>
      <c r="F43" s="165">
        <v>21</v>
      </c>
      <c r="G43" s="196"/>
      <c r="H43" s="196"/>
      <c r="I43" s="197"/>
      <c r="J43" s="196"/>
      <c r="K43" s="165">
        <v>0</v>
      </c>
      <c r="L43" s="180" t="e">
        <f>K43/#REF!</f>
        <v>#REF!</v>
      </c>
      <c r="M43" s="181">
        <v>0</v>
      </c>
      <c r="N43" s="182">
        <v>0</v>
      </c>
      <c r="O43" s="181">
        <v>0</v>
      </c>
      <c r="P43" s="180">
        <v>0</v>
      </c>
    </row>
    <row r="44" spans="3:16" ht="15">
      <c r="C44" s="84"/>
      <c r="D44" s="198" t="s">
        <v>34</v>
      </c>
      <c r="E44" s="178" t="s">
        <v>20</v>
      </c>
      <c r="F44" s="165">
        <v>22</v>
      </c>
      <c r="G44" s="196"/>
      <c r="H44" s="196"/>
      <c r="I44" s="197"/>
      <c r="J44" s="196"/>
      <c r="K44" s="165">
        <v>0</v>
      </c>
      <c r="L44" s="180" t="e">
        <f>K44/#REF!</f>
        <v>#REF!</v>
      </c>
      <c r="M44" s="181">
        <v>0</v>
      </c>
      <c r="N44" s="182">
        <v>0</v>
      </c>
      <c r="O44" s="181">
        <v>0</v>
      </c>
      <c r="P44" s="180">
        <v>0</v>
      </c>
    </row>
    <row r="45" spans="3:16" ht="15">
      <c r="C45" s="84"/>
      <c r="D45" s="211" t="s">
        <v>35</v>
      </c>
      <c r="E45" s="208" t="s">
        <v>21</v>
      </c>
      <c r="F45" s="165">
        <v>23</v>
      </c>
      <c r="G45" s="196"/>
      <c r="H45" s="196"/>
      <c r="I45" s="197"/>
      <c r="J45" s="196"/>
      <c r="K45" s="165">
        <v>0</v>
      </c>
      <c r="L45" s="180" t="e">
        <f>K45/#REF!</f>
        <v>#REF!</v>
      </c>
      <c r="M45" s="175">
        <v>0</v>
      </c>
      <c r="N45" s="176">
        <v>0</v>
      </c>
      <c r="O45" s="175">
        <v>0</v>
      </c>
      <c r="P45" s="177">
        <v>0</v>
      </c>
    </row>
    <row r="46" spans="3:16" ht="42.75">
      <c r="C46" s="53"/>
      <c r="D46" s="199">
        <v>8</v>
      </c>
      <c r="E46" s="200" t="s">
        <v>116</v>
      </c>
      <c r="F46" s="167">
        <v>24</v>
      </c>
      <c r="G46" s="167"/>
      <c r="H46" s="167"/>
      <c r="I46" s="170"/>
      <c r="J46" s="167"/>
      <c r="K46" s="167">
        <f>K38+K39</f>
        <v>249.571</v>
      </c>
      <c r="L46" s="166" t="e">
        <f>K46/#REF!</f>
        <v>#REF!</v>
      </c>
      <c r="M46" s="63">
        <v>6097.08</v>
      </c>
      <c r="N46" s="63">
        <v>6.6045</v>
      </c>
      <c r="O46" s="63">
        <v>11035.3</v>
      </c>
      <c r="P46" s="201">
        <v>12.1517</v>
      </c>
    </row>
    <row r="47" spans="3:16" ht="45" customHeight="1">
      <c r="C47" s="85"/>
      <c r="D47" s="102">
        <v>9</v>
      </c>
      <c r="E47" s="200" t="s">
        <v>117</v>
      </c>
      <c r="F47" s="67">
        <v>26</v>
      </c>
      <c r="G47" s="70"/>
      <c r="H47" s="67"/>
      <c r="I47" s="71"/>
      <c r="J47" s="67"/>
      <c r="K47" s="70"/>
      <c r="L47" s="202" t="e">
        <f>L46</f>
        <v>#REF!</v>
      </c>
      <c r="M47" s="246">
        <v>6.6</v>
      </c>
      <c r="N47" s="247"/>
      <c r="O47" s="246">
        <v>12.15</v>
      </c>
      <c r="P47" s="247"/>
    </row>
    <row r="48" spans="3:16" ht="45.75" customHeight="1">
      <c r="C48" s="55"/>
      <c r="D48" s="199" t="s">
        <v>78</v>
      </c>
      <c r="E48" s="207" t="s">
        <v>118</v>
      </c>
      <c r="F48" s="102">
        <v>25</v>
      </c>
      <c r="G48" s="102"/>
      <c r="H48" s="212"/>
      <c r="I48" s="103"/>
      <c r="J48" s="212"/>
      <c r="K48" s="63">
        <v>880.6</v>
      </c>
      <c r="L48" s="212"/>
      <c r="M48" s="246">
        <v>923.17</v>
      </c>
      <c r="N48" s="247"/>
      <c r="O48" s="244">
        <v>908.13</v>
      </c>
      <c r="P48" s="245"/>
    </row>
    <row r="49" spans="3:16" ht="26.25" customHeight="1" hidden="1">
      <c r="C49" s="55"/>
      <c r="D49" s="168" t="s">
        <v>78</v>
      </c>
      <c r="E49" s="169" t="s">
        <v>118</v>
      </c>
      <c r="F49" s="167">
        <v>25</v>
      </c>
      <c r="G49" s="167"/>
      <c r="H49" s="203"/>
      <c r="I49" s="170"/>
      <c r="J49" s="203"/>
      <c r="K49" s="171">
        <v>880.6</v>
      </c>
      <c r="L49" s="203"/>
      <c r="M49" s="250">
        <v>923.17</v>
      </c>
      <c r="N49" s="251"/>
      <c r="O49" s="248">
        <v>908.13</v>
      </c>
      <c r="P49" s="249"/>
    </row>
    <row r="50" spans="5:14" ht="26.25" customHeight="1">
      <c r="E50" s="45" t="s">
        <v>79</v>
      </c>
      <c r="N50" s="45" t="s">
        <v>47</v>
      </c>
    </row>
    <row r="51" spans="6:16" ht="1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</sheetData>
  <sheetProtection/>
  <mergeCells count="18">
    <mergeCell ref="E5:Q5"/>
    <mergeCell ref="E6:Q6"/>
    <mergeCell ref="D8:D11"/>
    <mergeCell ref="E8:E11"/>
    <mergeCell ref="F8:F11"/>
    <mergeCell ref="G8:J8"/>
    <mergeCell ref="K8:L10"/>
    <mergeCell ref="M8:N10"/>
    <mergeCell ref="O8:P10"/>
    <mergeCell ref="G9:H10"/>
    <mergeCell ref="I9:J9"/>
    <mergeCell ref="I10:J10"/>
    <mergeCell ref="O48:P48"/>
    <mergeCell ref="M48:N48"/>
    <mergeCell ref="O49:P49"/>
    <mergeCell ref="M49:N49"/>
    <mergeCell ref="M47:N47"/>
    <mergeCell ref="O47:P4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2018-05-14T10:21:27Z</dcterms:modified>
  <cp:category/>
  <cp:version/>
  <cp:contentType/>
  <cp:contentStatus/>
</cp:coreProperties>
</file>