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56" windowHeight="9948" activeTab="0"/>
  </bookViews>
  <sheets>
    <sheet name="Лист1" sheetId="1" r:id="rId1"/>
  </sheets>
  <definedNames>
    <definedName name="_xlnm.Print_Titles" localSheetId="0">'Лист1'!$A:$B,'Лист1'!$12:$12</definedName>
    <definedName name="_xlnm.Print_Area" localSheetId="0">'Лист1'!$A$1:$H$86</definedName>
  </definedNames>
  <calcPr fullCalcOnLoad="1"/>
</workbook>
</file>

<file path=xl/sharedStrings.xml><?xml version="1.0" encoding="utf-8"?>
<sst xmlns="http://schemas.openxmlformats.org/spreadsheetml/2006/main" count="89" uniqueCount="81">
  <si>
    <t>тис. грн.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</si>
  <si>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</si>
  <si>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</si>
  <si>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</si>
  <si>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</si>
  <si>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</si>
  <si>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</si>
  <si>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</si>
  <si>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</si>
  <si>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</si>
  <si>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</si>
  <si>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</si>
  <si>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</si>
  <si>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</si>
  <si>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</si>
  <si>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</si>
  <si>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</si>
  <si>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</si>
  <si>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</si>
  <si>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</si>
  <si>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</si>
  <si>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</si>
  <si>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</si>
  <si>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</si>
  <si>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</si>
  <si>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</si>
  <si>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</si>
  <si>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</si>
  <si>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</si>
  <si>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</si>
  <si>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</si>
  <si>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</si>
  <si>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</si>
  <si>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</si>
  <si>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</si>
  <si>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Код</t>
  </si>
  <si>
    <t>Бюджетні призначення</t>
  </si>
  <si>
    <t>Загальний фонд</t>
  </si>
  <si>
    <t>ЗАТВЕРДЖЕНО</t>
  </si>
  <si>
    <t>Рішення міської ради</t>
  </si>
  <si>
    <t>Додаток 1</t>
  </si>
  <si>
    <t>Разом власних доходів</t>
  </si>
  <si>
    <t>Разом доходів загального фонду</t>
  </si>
  <si>
    <t>Спеціальний фонд</t>
  </si>
  <si>
    <t>Інші податки та збори </t>
  </si>
  <si>
    <t>Екологічний податок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</si>
  <si>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</si>
  <si>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</si>
  <si>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</si>
  <si>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</si>
  <si>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</si>
  <si>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</si>
  <si>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</si>
  <si>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</si>
  <si>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</si>
  <si>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</si>
  <si>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</si>
  <si>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</si>
  <si>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</si>
  <si>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</si>
  <si>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Всього доходів спеціального фонду (без тарнсфертів)</t>
  </si>
  <si>
    <t>Субвенція з місцевого бюджету на здійснення природоохоронних заходів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</si>
  <si>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</si>
  <si>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</si>
  <si>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</t>
  </si>
  <si>
    <t>Разом доходів спеціального фонду</t>
  </si>
  <si>
    <t>Всього доходів бюджету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</si>
  <si>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</si>
  <si>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</si>
  <si>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</si>
  <si>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</si>
  <si>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Уточнені бюджетні призна-чення</t>
  </si>
  <si>
    <t>Уточнені бюджетні призна-чення на звітний період</t>
  </si>
  <si>
    <t>Фактичне виконан-ня</t>
  </si>
  <si>
    <t>Виконання бюджету м. Прилуки за 2018 рік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</si>
  <si>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</si>
  <si>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</si>
  <si>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</si>
  <si>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</si>
  <si>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(53 сесія 7 скликання)</t>
  </si>
  <si>
    <t>22 лютого_2019 року №3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</si>
</sst>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#,##0.0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81" fontId="10" fillId="0" borderId="10" xfId="0" applyNumberFormat="1" applyFont="1" applyBorder="1" applyAlignment="1">
      <alignment horizontal="center" vertical="justify"/>
    </xf>
    <xf numFmtId="181" fontId="11" fillId="0" borderId="10" xfId="0" applyNumberFormat="1" applyFont="1" applyBorder="1" applyAlignment="1">
      <alignment horizontal="center" vertical="justify"/>
    </xf>
    <xf numFmtId="181" fontId="10" fillId="34" borderId="10" xfId="0" applyNumberFormat="1" applyFont="1" applyFill="1" applyBorder="1" applyAlignment="1">
      <alignment horizontal="center" vertical="justify"/>
    </xf>
    <xf numFmtId="0" fontId="9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4" fontId="11" fillId="33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Alignment="1">
      <alignment/>
    </xf>
    <xf numFmtId="4" fontId="11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180" fontId="10" fillId="34" borderId="11" xfId="0" applyNumberFormat="1" applyFont="1" applyFill="1" applyBorder="1" applyAlignment="1">
      <alignment horizontal="center"/>
    </xf>
    <xf numFmtId="180" fontId="10" fillId="34" borderId="13" xfId="0" applyNumberFormat="1" applyFont="1" applyFill="1" applyBorder="1" applyAlignment="1">
      <alignment horizontal="center"/>
    </xf>
    <xf numFmtId="180" fontId="10" fillId="34" borderId="12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50" zoomScaleNormal="60" zoomScaleSheetLayoutView="50" zoomScalePageLayoutView="0" workbookViewId="0" topLeftCell="A1">
      <selection activeCell="D4" sqref="D4"/>
    </sheetView>
  </sheetViews>
  <sheetFormatPr defaultColWidth="9.140625" defaultRowHeight="12.75"/>
  <cols>
    <col min="1" max="1" width="17.28125" style="14" customWidth="1"/>
    <col min="2" max="2" width="69.8515625" style="3" customWidth="1"/>
    <col min="3" max="3" width="23.28125" style="2" customWidth="1"/>
    <col min="4" max="4" width="21.28125" style="2" customWidth="1"/>
    <col min="5" max="5" width="20.57421875" style="2" hidden="1" customWidth="1"/>
    <col min="6" max="6" width="22.00390625" style="2" customWidth="1"/>
    <col min="7" max="7" width="19.57421875" style="2" bestFit="1" customWidth="1"/>
    <col min="8" max="8" width="17.8515625" style="2" bestFit="1" customWidth="1"/>
    <col min="9" max="16384" width="8.8515625" style="2" customWidth="1"/>
  </cols>
  <sheetData>
    <row r="1" spans="1:8" ht="27.75">
      <c r="A1" s="26"/>
      <c r="B1" s="27"/>
      <c r="C1" s="28"/>
      <c r="D1" s="29" t="s">
        <v>38</v>
      </c>
      <c r="F1" s="30"/>
      <c r="G1" s="28"/>
      <c r="H1" s="28"/>
    </row>
    <row r="2" spans="1:8" ht="27.75">
      <c r="A2" s="26"/>
      <c r="B2" s="27"/>
      <c r="C2" s="28"/>
      <c r="D2" s="29" t="s">
        <v>39</v>
      </c>
      <c r="F2" s="30"/>
      <c r="G2" s="28"/>
      <c r="H2" s="28"/>
    </row>
    <row r="3" spans="1:8" ht="27.75">
      <c r="A3" s="26"/>
      <c r="B3" s="27"/>
      <c r="C3" s="28"/>
      <c r="D3" s="29" t="s">
        <v>79</v>
      </c>
      <c r="F3" s="30"/>
      <c r="G3" s="28"/>
      <c r="H3" s="28"/>
    </row>
    <row r="4" spans="1:8" ht="27.75">
      <c r="A4" s="26"/>
      <c r="B4" s="27"/>
      <c r="C4" s="28"/>
      <c r="D4" s="29" t="s">
        <v>80</v>
      </c>
      <c r="F4" s="30"/>
      <c r="G4" s="28"/>
      <c r="H4" s="28"/>
    </row>
    <row r="5" spans="1:8" ht="27.75">
      <c r="A5" s="26"/>
      <c r="B5" s="27"/>
      <c r="C5" s="28"/>
      <c r="D5" s="31"/>
      <c r="F5" s="30"/>
      <c r="G5" s="28"/>
      <c r="H5" s="28"/>
    </row>
    <row r="6" spans="1:8" ht="27.75">
      <c r="A6" s="26"/>
      <c r="B6" s="27"/>
      <c r="C6" s="28"/>
      <c r="D6" s="29" t="s">
        <v>40</v>
      </c>
      <c r="F6" s="30"/>
      <c r="G6" s="28"/>
      <c r="H6" s="28"/>
    </row>
    <row r="7" spans="1:11" ht="27">
      <c r="A7" s="32"/>
      <c r="B7" s="33"/>
      <c r="C7" s="34"/>
      <c r="D7" s="34"/>
      <c r="E7" s="34"/>
      <c r="F7" s="34"/>
      <c r="G7" s="34"/>
      <c r="H7" s="34"/>
      <c r="I7" s="1"/>
      <c r="J7" s="1"/>
      <c r="K7" s="1"/>
    </row>
    <row r="8" spans="1:11" ht="27">
      <c r="A8" s="32"/>
      <c r="B8" s="33"/>
      <c r="C8" s="34"/>
      <c r="D8" s="34"/>
      <c r="E8" s="34"/>
      <c r="F8" s="34"/>
      <c r="G8" s="34"/>
      <c r="H8" s="34"/>
      <c r="I8" s="1"/>
      <c r="J8" s="1"/>
      <c r="K8" s="1"/>
    </row>
    <row r="9" spans="1:11" ht="27">
      <c r="A9" s="35" t="s">
        <v>74</v>
      </c>
      <c r="B9" s="35"/>
      <c r="C9" s="35"/>
      <c r="D9" s="35"/>
      <c r="E9" s="35"/>
      <c r="F9" s="35"/>
      <c r="G9" s="35"/>
      <c r="H9" s="35"/>
      <c r="I9" s="4"/>
      <c r="J9" s="4"/>
      <c r="K9" s="4"/>
    </row>
    <row r="10" spans="1:11" ht="22.5">
      <c r="A10" s="12"/>
      <c r="B10" s="6"/>
      <c r="C10" s="6"/>
      <c r="D10" s="6"/>
      <c r="E10" s="6"/>
      <c r="F10" s="6"/>
      <c r="G10" s="6"/>
      <c r="H10" s="6"/>
      <c r="I10" s="4"/>
      <c r="J10" s="4"/>
      <c r="K10" s="4"/>
    </row>
    <row r="11" spans="1:8" ht="22.5">
      <c r="A11" s="13"/>
      <c r="B11" s="8"/>
      <c r="C11" s="7"/>
      <c r="D11" s="7"/>
      <c r="E11" s="7"/>
      <c r="F11" s="7"/>
      <c r="G11" s="7"/>
      <c r="H11" s="7" t="s">
        <v>0</v>
      </c>
    </row>
    <row r="12" spans="1:8" ht="165">
      <c r="A12" s="24" t="s">
        <v>35</v>
      </c>
      <c r="B12" s="24" t="s">
        <v>1</v>
      </c>
      <c r="C12" s="25" t="s">
        <v>36</v>
      </c>
      <c r="D12" s="25" t="s">
        <v>71</v>
      </c>
      <c r="E12" s="25" t="s">
        <v>72</v>
      </c>
      <c r="F12" s="25" t="s">
        <v>73</v>
      </c>
      <c r="G12" s="25" t="s">
        <v>2</v>
      </c>
      <c r="H12" s="23" t="s">
        <v>3</v>
      </c>
    </row>
    <row r="13" spans="1:8" ht="27">
      <c r="A13" s="38" t="s">
        <v>37</v>
      </c>
      <c r="B13" s="39"/>
      <c r="C13" s="39"/>
      <c r="D13" s="39"/>
      <c r="E13" s="39"/>
      <c r="F13" s="39"/>
      <c r="G13" s="39"/>
      <c r="H13" s="40"/>
    </row>
    <row r="14" spans="1:8" s="5" customFormat="1" ht="27">
      <c r="A14" s="15">
        <v>10000000</v>
      </c>
      <c r="B14" s="17" t="s">
        <v>4</v>
      </c>
      <c r="C14" s="19">
        <v>218208.4</v>
      </c>
      <c r="D14" s="19">
        <v>241200</v>
      </c>
      <c r="E14" s="19">
        <v>241200</v>
      </c>
      <c r="F14" s="19">
        <v>251486.5</v>
      </c>
      <c r="G14" s="19">
        <f>F14-E14</f>
        <v>10286.5</v>
      </c>
      <c r="H14" s="19">
        <f aca="true" t="shared" si="0" ref="H14:H27">IF(E14=0,0,F14/E14*100)</f>
        <v>104.26471807628523</v>
      </c>
    </row>
    <row r="15" spans="1:8" s="5" customFormat="1" ht="66.75" customHeight="1">
      <c r="A15" s="15">
        <v>11000000</v>
      </c>
      <c r="B15" s="18" t="s">
        <v>5</v>
      </c>
      <c r="C15" s="19">
        <v>143584</v>
      </c>
      <c r="D15" s="19">
        <v>158045</v>
      </c>
      <c r="E15" s="19">
        <v>158045</v>
      </c>
      <c r="F15" s="19">
        <v>163640.3</v>
      </c>
      <c r="G15" s="19">
        <f aca="true" t="shared" si="1" ref="G15:G27">F15-E15</f>
        <v>5595.299999999988</v>
      </c>
      <c r="H15" s="19">
        <f t="shared" si="0"/>
        <v>103.54032079471037</v>
      </c>
    </row>
    <row r="16" spans="1:8" ht="27.75">
      <c r="A16" s="16">
        <v>11010000</v>
      </c>
      <c r="B16" s="10" t="s">
        <v>6</v>
      </c>
      <c r="C16" s="20">
        <v>143557</v>
      </c>
      <c r="D16" s="20">
        <v>157993.2</v>
      </c>
      <c r="E16" s="20">
        <v>157993.2</v>
      </c>
      <c r="F16" s="20">
        <v>163546.1</v>
      </c>
      <c r="G16" s="20">
        <f t="shared" si="1"/>
        <v>5552.899999999994</v>
      </c>
      <c r="H16" s="20">
        <f t="shared" si="0"/>
        <v>103.51464493408578</v>
      </c>
    </row>
    <row r="17" spans="1:8" ht="27.75">
      <c r="A17" s="16">
        <v>11020000</v>
      </c>
      <c r="B17" s="10" t="s">
        <v>7</v>
      </c>
      <c r="C17" s="20">
        <v>27</v>
      </c>
      <c r="D17" s="20">
        <v>51.8</v>
      </c>
      <c r="E17" s="20">
        <v>51.8</v>
      </c>
      <c r="F17" s="20">
        <v>94.2</v>
      </c>
      <c r="G17" s="20">
        <f t="shared" si="1"/>
        <v>42.400000000000006</v>
      </c>
      <c r="H17" s="20">
        <f t="shared" si="0"/>
        <v>181.85328185328186</v>
      </c>
    </row>
    <row r="18" spans="1:8" s="5" customFormat="1" ht="45">
      <c r="A18" s="15">
        <v>13000000</v>
      </c>
      <c r="B18" s="9" t="s">
        <v>67</v>
      </c>
      <c r="C18" s="19"/>
      <c r="D18" s="19">
        <v>1.3</v>
      </c>
      <c r="E18" s="19">
        <v>1.3</v>
      </c>
      <c r="F18" s="19">
        <v>1.4</v>
      </c>
      <c r="G18" s="19">
        <f>F18-E18</f>
        <v>0.09999999999999987</v>
      </c>
      <c r="H18" s="19">
        <f>IF(E18=0,0,F18/E18*100)</f>
        <v>107.6923076923077</v>
      </c>
    </row>
    <row r="19" spans="1:8" ht="114">
      <c r="A19" s="16">
        <v>13010200</v>
      </c>
      <c r="B19" s="10" t="s">
        <v>68</v>
      </c>
      <c r="C19" s="19"/>
      <c r="D19" s="20">
        <v>1.3</v>
      </c>
      <c r="E19" s="20">
        <v>1.3</v>
      </c>
      <c r="F19" s="20">
        <v>1.4</v>
      </c>
      <c r="G19" s="20">
        <f>F19-E19</f>
        <v>0.09999999999999987</v>
      </c>
      <c r="H19" s="20">
        <f>IF(E19=0,0,F19/E19*100)</f>
        <v>107.6923076923077</v>
      </c>
    </row>
    <row r="20" spans="1:8" s="5" customFormat="1" ht="27">
      <c r="A20" s="15">
        <v>14000000</v>
      </c>
      <c r="B20" s="9" t="s">
        <v>8</v>
      </c>
      <c r="C20" s="19">
        <v>14084</v>
      </c>
      <c r="D20" s="19">
        <v>14103.8</v>
      </c>
      <c r="E20" s="19">
        <v>14103.8</v>
      </c>
      <c r="F20" s="19">
        <v>14165.1</v>
      </c>
      <c r="G20" s="19">
        <f t="shared" si="1"/>
        <v>61.30000000000109</v>
      </c>
      <c r="H20" s="19">
        <f t="shared" si="0"/>
        <v>100.4346346374736</v>
      </c>
    </row>
    <row r="21" spans="1:8" ht="45">
      <c r="A21" s="16">
        <v>14020000</v>
      </c>
      <c r="B21" s="10" t="s">
        <v>9</v>
      </c>
      <c r="C21" s="20">
        <v>1814</v>
      </c>
      <c r="D21" s="20">
        <v>1814</v>
      </c>
      <c r="E21" s="20">
        <v>1814</v>
      </c>
      <c r="F21" s="20">
        <v>1863.4</v>
      </c>
      <c r="G21" s="20">
        <f t="shared" si="1"/>
        <v>49.40000000000009</v>
      </c>
      <c r="H21" s="20">
        <f t="shared" si="0"/>
        <v>102.72326350606396</v>
      </c>
    </row>
    <row r="22" spans="1:8" ht="68.25">
      <c r="A22" s="16">
        <v>14030000</v>
      </c>
      <c r="B22" s="10" t="s">
        <v>10</v>
      </c>
      <c r="C22" s="20">
        <v>7245</v>
      </c>
      <c r="D22" s="20">
        <v>7245</v>
      </c>
      <c r="E22" s="20">
        <v>7245</v>
      </c>
      <c r="F22" s="20">
        <v>7559.5</v>
      </c>
      <c r="G22" s="20">
        <f t="shared" si="1"/>
        <v>314.5</v>
      </c>
      <c r="H22" s="20">
        <f t="shared" si="0"/>
        <v>104.34092477570738</v>
      </c>
    </row>
    <row r="23" spans="1:8" ht="68.25">
      <c r="A23" s="16">
        <v>14040000</v>
      </c>
      <c r="B23" s="10" t="s">
        <v>11</v>
      </c>
      <c r="C23" s="20">
        <v>5025</v>
      </c>
      <c r="D23" s="20">
        <v>5044.8</v>
      </c>
      <c r="E23" s="20">
        <v>5044.8</v>
      </c>
      <c r="F23" s="20">
        <v>4742.3</v>
      </c>
      <c r="G23" s="20">
        <f t="shared" si="1"/>
        <v>-302.5</v>
      </c>
      <c r="H23" s="20">
        <f t="shared" si="0"/>
        <v>94.00372660957818</v>
      </c>
    </row>
    <row r="24" spans="1:8" s="5" customFormat="1" ht="27">
      <c r="A24" s="15">
        <v>18000000</v>
      </c>
      <c r="B24" s="18" t="s">
        <v>12</v>
      </c>
      <c r="C24" s="19">
        <v>60540.4</v>
      </c>
      <c r="D24" s="19">
        <v>69049.9</v>
      </c>
      <c r="E24" s="19">
        <v>69049.9</v>
      </c>
      <c r="F24" s="19">
        <v>73679.7</v>
      </c>
      <c r="G24" s="19">
        <f t="shared" si="1"/>
        <v>4629.800000000003</v>
      </c>
      <c r="H24" s="19">
        <f t="shared" si="0"/>
        <v>106.70500608979883</v>
      </c>
    </row>
    <row r="25" spans="1:8" ht="27.75">
      <c r="A25" s="16">
        <v>18010000</v>
      </c>
      <c r="B25" s="22" t="s">
        <v>13</v>
      </c>
      <c r="C25" s="20">
        <v>32186.2</v>
      </c>
      <c r="D25" s="20">
        <v>37296.8</v>
      </c>
      <c r="E25" s="20">
        <v>37296.8</v>
      </c>
      <c r="F25" s="20">
        <v>39942.1</v>
      </c>
      <c r="G25" s="20">
        <f t="shared" si="1"/>
        <v>2645.2999999999956</v>
      </c>
      <c r="H25" s="20">
        <f t="shared" si="0"/>
        <v>107.09256558203384</v>
      </c>
    </row>
    <row r="26" spans="1:8" ht="27.75">
      <c r="A26" s="16">
        <v>18030000</v>
      </c>
      <c r="B26" s="22" t="s">
        <v>14</v>
      </c>
      <c r="C26" s="20">
        <v>22.5</v>
      </c>
      <c r="D26" s="20">
        <v>58.3</v>
      </c>
      <c r="E26" s="20">
        <v>58.3</v>
      </c>
      <c r="F26" s="20">
        <v>68.8</v>
      </c>
      <c r="G26" s="20">
        <f t="shared" si="1"/>
        <v>10.5</v>
      </c>
      <c r="H26" s="20">
        <f t="shared" si="0"/>
        <v>118.01029159519724</v>
      </c>
    </row>
    <row r="27" spans="1:8" ht="27.75">
      <c r="A27" s="16">
        <v>18050000</v>
      </c>
      <c r="B27" s="22" t="s">
        <v>15</v>
      </c>
      <c r="C27" s="20">
        <v>28331.7</v>
      </c>
      <c r="D27" s="20">
        <v>31694.8</v>
      </c>
      <c r="E27" s="20">
        <v>31694.8</v>
      </c>
      <c r="F27" s="20">
        <v>33668.8</v>
      </c>
      <c r="G27" s="20">
        <f t="shared" si="1"/>
        <v>1974.0000000000036</v>
      </c>
      <c r="H27" s="20">
        <f t="shared" si="0"/>
        <v>106.22815099006779</v>
      </c>
    </row>
    <row r="28" spans="1:8" s="5" customFormat="1" ht="27">
      <c r="A28" s="15">
        <v>20000000</v>
      </c>
      <c r="B28" s="17" t="s">
        <v>16</v>
      </c>
      <c r="C28" s="19">
        <v>4761.6</v>
      </c>
      <c r="D28" s="19">
        <v>7493.4</v>
      </c>
      <c r="E28" s="19">
        <v>7493.4</v>
      </c>
      <c r="F28" s="19">
        <v>7591.6</v>
      </c>
      <c r="G28" s="19">
        <f aca="true" t="shared" si="2" ref="G28:G55">F28-E28</f>
        <v>98.20000000000073</v>
      </c>
      <c r="H28" s="19">
        <f aca="true" t="shared" si="3" ref="H28:H55">IF(E28=0,0,F28/E28*100)</f>
        <v>101.31048656150747</v>
      </c>
    </row>
    <row r="29" spans="1:8" s="5" customFormat="1" ht="45">
      <c r="A29" s="15">
        <v>21000000</v>
      </c>
      <c r="B29" s="9" t="s">
        <v>17</v>
      </c>
      <c r="C29" s="19">
        <v>40</v>
      </c>
      <c r="D29" s="19">
        <v>1515.7</v>
      </c>
      <c r="E29" s="19">
        <v>1515.7</v>
      </c>
      <c r="F29" s="19">
        <v>1496.7</v>
      </c>
      <c r="G29" s="19">
        <f t="shared" si="2"/>
        <v>-19</v>
      </c>
      <c r="H29" s="19">
        <f t="shared" si="3"/>
        <v>98.74645378373029</v>
      </c>
    </row>
    <row r="30" spans="1:8" ht="159">
      <c r="A30" s="16">
        <v>21010000</v>
      </c>
      <c r="B30" s="11" t="s">
        <v>53</v>
      </c>
      <c r="C30" s="20">
        <v>20</v>
      </c>
      <c r="D30" s="20">
        <v>243.6</v>
      </c>
      <c r="E30" s="20">
        <v>243.6</v>
      </c>
      <c r="F30" s="20">
        <v>45.7</v>
      </c>
      <c r="G30" s="20">
        <f t="shared" si="2"/>
        <v>-197.89999999999998</v>
      </c>
      <c r="H30" s="20">
        <f t="shared" si="3"/>
        <v>18.76026272577997</v>
      </c>
    </row>
    <row r="31" spans="1:8" ht="45">
      <c r="A31" s="16">
        <v>21050000</v>
      </c>
      <c r="B31" s="11" t="s">
        <v>18</v>
      </c>
      <c r="C31" s="20">
        <v>0</v>
      </c>
      <c r="D31" s="20">
        <v>1087.8</v>
      </c>
      <c r="E31" s="20">
        <v>1087.8</v>
      </c>
      <c r="F31" s="20">
        <v>1228.1</v>
      </c>
      <c r="G31" s="20">
        <f t="shared" si="2"/>
        <v>140.29999999999995</v>
      </c>
      <c r="H31" s="20">
        <f t="shared" si="3"/>
        <v>112.89759146902003</v>
      </c>
    </row>
    <row r="32" spans="1:8" ht="27.75">
      <c r="A32" s="16">
        <v>21080000</v>
      </c>
      <c r="B32" s="11" t="s">
        <v>19</v>
      </c>
      <c r="C32" s="20">
        <v>20</v>
      </c>
      <c r="D32" s="20">
        <v>184.3</v>
      </c>
      <c r="E32" s="20">
        <v>184.3</v>
      </c>
      <c r="F32" s="20">
        <v>195.8</v>
      </c>
      <c r="G32" s="20">
        <f t="shared" si="2"/>
        <v>11.5</v>
      </c>
      <c r="H32" s="20">
        <f t="shared" si="3"/>
        <v>106.23982637004883</v>
      </c>
    </row>
    <row r="33" spans="1:8" s="5" customFormat="1" ht="45">
      <c r="A33" s="15">
        <v>22000000</v>
      </c>
      <c r="B33" s="9" t="s">
        <v>20</v>
      </c>
      <c r="C33" s="19">
        <v>4515.9</v>
      </c>
      <c r="D33" s="19">
        <v>5117.2</v>
      </c>
      <c r="E33" s="19">
        <v>5117.2</v>
      </c>
      <c r="F33" s="19">
        <v>5225.4</v>
      </c>
      <c r="G33" s="19">
        <f t="shared" si="2"/>
        <v>108.19999999999982</v>
      </c>
      <c r="H33" s="19">
        <f t="shared" si="3"/>
        <v>102.11443758305323</v>
      </c>
    </row>
    <row r="34" spans="1:8" ht="27.75">
      <c r="A34" s="16">
        <v>22010000</v>
      </c>
      <c r="B34" s="11" t="s">
        <v>21</v>
      </c>
      <c r="C34" s="20">
        <v>3900.9</v>
      </c>
      <c r="D34" s="20">
        <v>4502.2</v>
      </c>
      <c r="E34" s="20">
        <v>4502.2</v>
      </c>
      <c r="F34" s="20">
        <v>4725.7</v>
      </c>
      <c r="G34" s="20">
        <f t="shared" si="2"/>
        <v>223.5</v>
      </c>
      <c r="H34" s="20">
        <f t="shared" si="3"/>
        <v>104.96423970503311</v>
      </c>
    </row>
    <row r="35" spans="1:8" ht="68.25">
      <c r="A35" s="16">
        <v>22080000</v>
      </c>
      <c r="B35" s="11" t="s">
        <v>22</v>
      </c>
      <c r="C35" s="20">
        <v>300</v>
      </c>
      <c r="D35" s="20">
        <v>300</v>
      </c>
      <c r="E35" s="20">
        <v>300</v>
      </c>
      <c r="F35" s="20">
        <v>367.7</v>
      </c>
      <c r="G35" s="20">
        <f t="shared" si="2"/>
        <v>67.69999999999999</v>
      </c>
      <c r="H35" s="20">
        <f t="shared" si="3"/>
        <v>122.56666666666666</v>
      </c>
    </row>
    <row r="36" spans="1:8" ht="27.75">
      <c r="A36" s="16">
        <v>22090000</v>
      </c>
      <c r="B36" s="11" t="s">
        <v>23</v>
      </c>
      <c r="C36" s="20">
        <v>315</v>
      </c>
      <c r="D36" s="20">
        <v>315</v>
      </c>
      <c r="E36" s="20">
        <v>315</v>
      </c>
      <c r="F36" s="20">
        <v>132</v>
      </c>
      <c r="G36" s="20">
        <f t="shared" si="2"/>
        <v>-183</v>
      </c>
      <c r="H36" s="20">
        <f t="shared" si="3"/>
        <v>41.904761904761905</v>
      </c>
    </row>
    <row r="37" spans="1:8" s="5" customFormat="1" ht="27">
      <c r="A37" s="15">
        <v>24000000</v>
      </c>
      <c r="B37" s="9" t="s">
        <v>24</v>
      </c>
      <c r="C37" s="19">
        <v>205.7</v>
      </c>
      <c r="D37" s="19">
        <v>860.5</v>
      </c>
      <c r="E37" s="19">
        <v>860.5</v>
      </c>
      <c r="F37" s="19">
        <v>896.5</v>
      </c>
      <c r="G37" s="19">
        <f t="shared" si="2"/>
        <v>36</v>
      </c>
      <c r="H37" s="19">
        <f t="shared" si="3"/>
        <v>104.18361417780359</v>
      </c>
    </row>
    <row r="38" spans="1:8" ht="27.75">
      <c r="A38" s="16">
        <v>24060000</v>
      </c>
      <c r="B38" s="11" t="s">
        <v>19</v>
      </c>
      <c r="C38" s="20">
        <v>205.7</v>
      </c>
      <c r="D38" s="20">
        <v>860.5</v>
      </c>
      <c r="E38" s="20">
        <v>860.5</v>
      </c>
      <c r="F38" s="20">
        <v>896.5</v>
      </c>
      <c r="G38" s="20">
        <f t="shared" si="2"/>
        <v>36</v>
      </c>
      <c r="H38" s="20">
        <f t="shared" si="3"/>
        <v>104.18361417780359</v>
      </c>
    </row>
    <row r="39" spans="1:8" s="5" customFormat="1" ht="27">
      <c r="A39" s="15">
        <v>30000000</v>
      </c>
      <c r="B39" s="17" t="s">
        <v>50</v>
      </c>
      <c r="C39" s="19">
        <v>0</v>
      </c>
      <c r="D39" s="19">
        <v>55.3</v>
      </c>
      <c r="E39" s="19">
        <v>55.3</v>
      </c>
      <c r="F39" s="19">
        <v>55.3</v>
      </c>
      <c r="G39" s="19">
        <f t="shared" si="2"/>
        <v>0</v>
      </c>
      <c r="H39" s="19">
        <f t="shared" si="3"/>
        <v>100</v>
      </c>
    </row>
    <row r="40" spans="1:8" s="5" customFormat="1" ht="45">
      <c r="A40" s="15">
        <v>31000000</v>
      </c>
      <c r="B40" s="9" t="s">
        <v>54</v>
      </c>
      <c r="C40" s="19">
        <v>0</v>
      </c>
      <c r="D40" s="19">
        <v>55.3</v>
      </c>
      <c r="E40" s="19">
        <v>55.3</v>
      </c>
      <c r="F40" s="19">
        <v>55.3</v>
      </c>
      <c r="G40" s="19">
        <f t="shared" si="2"/>
        <v>0</v>
      </c>
      <c r="H40" s="19">
        <f t="shared" si="3"/>
        <v>100</v>
      </c>
    </row>
    <row r="41" spans="1:8" ht="136.5">
      <c r="A41" s="16">
        <v>31010000</v>
      </c>
      <c r="B41" s="11" t="s">
        <v>55</v>
      </c>
      <c r="C41" s="20">
        <v>0</v>
      </c>
      <c r="D41" s="20">
        <v>55.3</v>
      </c>
      <c r="E41" s="20">
        <v>55.3</v>
      </c>
      <c r="F41" s="20">
        <v>55.3</v>
      </c>
      <c r="G41" s="20">
        <f t="shared" si="2"/>
        <v>0</v>
      </c>
      <c r="H41" s="20">
        <f t="shared" si="3"/>
        <v>100</v>
      </c>
    </row>
    <row r="42" spans="1:8" s="7" customFormat="1" ht="27">
      <c r="A42" s="36" t="s">
        <v>41</v>
      </c>
      <c r="B42" s="37"/>
      <c r="C42" s="21">
        <f>C14+C28+C39</f>
        <v>222970</v>
      </c>
      <c r="D42" s="21">
        <f>D14+D28+D39</f>
        <v>248748.69999999998</v>
      </c>
      <c r="E42" s="21">
        <f>E14+E28+E39</f>
        <v>248748.69999999998</v>
      </c>
      <c r="F42" s="21">
        <f>F14+F28+F39+0.1</f>
        <v>259133.5</v>
      </c>
      <c r="G42" s="21">
        <f>F42-E42</f>
        <v>10384.800000000017</v>
      </c>
      <c r="H42" s="21">
        <f>IF(E42=0,0,F42/E42*100)</f>
        <v>104.17481578798203</v>
      </c>
    </row>
    <row r="43" spans="1:8" s="5" customFormat="1" ht="27">
      <c r="A43" s="15">
        <v>40000000</v>
      </c>
      <c r="B43" s="17" t="s">
        <v>25</v>
      </c>
      <c r="C43" s="19">
        <f>C44+C48+C50</f>
        <v>363521.29999999993</v>
      </c>
      <c r="D43" s="19">
        <v>425691.8</v>
      </c>
      <c r="E43" s="19">
        <f>E44+E48+E50</f>
        <v>321993.20000000007</v>
      </c>
      <c r="F43" s="19">
        <v>424969.7</v>
      </c>
      <c r="G43" s="19">
        <f t="shared" si="2"/>
        <v>102976.49999999994</v>
      </c>
      <c r="H43" s="19">
        <f t="shared" si="3"/>
        <v>131.98095487730794</v>
      </c>
    </row>
    <row r="44" spans="1:8" s="5" customFormat="1" ht="45">
      <c r="A44" s="15">
        <v>41030000</v>
      </c>
      <c r="B44" s="9" t="s">
        <v>26</v>
      </c>
      <c r="C44" s="19">
        <f>SUM(C45:C47)</f>
        <v>100218.8</v>
      </c>
      <c r="D44" s="19">
        <f>SUM(D45:D47)</f>
        <v>141011.8</v>
      </c>
      <c r="E44" s="19">
        <f>SUM(E45:E47)</f>
        <v>85027.5</v>
      </c>
      <c r="F44" s="19">
        <f>SUM(F45:F47)</f>
        <v>141011.8</v>
      </c>
      <c r="G44" s="19">
        <f t="shared" si="2"/>
        <v>55984.29999999999</v>
      </c>
      <c r="H44" s="19">
        <f t="shared" si="3"/>
        <v>165.84258034165416</v>
      </c>
    </row>
    <row r="45" spans="1:8" ht="45">
      <c r="A45" s="16">
        <v>41033900</v>
      </c>
      <c r="B45" s="11" t="s">
        <v>27</v>
      </c>
      <c r="C45" s="20">
        <v>54261.8</v>
      </c>
      <c r="D45" s="20">
        <v>54261.8</v>
      </c>
      <c r="E45" s="20">
        <v>41510.2</v>
      </c>
      <c r="F45" s="20">
        <v>54261.8</v>
      </c>
      <c r="G45" s="20">
        <f t="shared" si="2"/>
        <v>12751.600000000006</v>
      </c>
      <c r="H45" s="20">
        <f t="shared" si="3"/>
        <v>130.71919672755132</v>
      </c>
    </row>
    <row r="46" spans="1:8" ht="45">
      <c r="A46" s="16">
        <v>41034200</v>
      </c>
      <c r="B46" s="11" t="s">
        <v>28</v>
      </c>
      <c r="C46" s="20">
        <v>45957</v>
      </c>
      <c r="D46" s="20">
        <v>53647</v>
      </c>
      <c r="E46" s="20">
        <v>40235.3</v>
      </c>
      <c r="F46" s="20">
        <v>53647</v>
      </c>
      <c r="G46" s="20">
        <f t="shared" si="2"/>
        <v>13411.699999999997</v>
      </c>
      <c r="H46" s="20">
        <f t="shared" si="3"/>
        <v>133.33316764134975</v>
      </c>
    </row>
    <row r="47" spans="1:8" ht="90.75">
      <c r="A47" s="16">
        <v>41034500</v>
      </c>
      <c r="B47" s="11" t="s">
        <v>69</v>
      </c>
      <c r="C47" s="20"/>
      <c r="D47" s="20">
        <v>33103</v>
      </c>
      <c r="E47" s="20">
        <v>3282</v>
      </c>
      <c r="F47" s="20">
        <v>33103</v>
      </c>
      <c r="G47" s="20">
        <f>F47-E47</f>
        <v>29821</v>
      </c>
      <c r="H47" s="20">
        <f>IF(E47=0,0,F47/E47*100)</f>
        <v>1008.6227909811091</v>
      </c>
    </row>
    <row r="48" spans="1:8" s="5" customFormat="1" ht="45">
      <c r="A48" s="15">
        <v>41040000</v>
      </c>
      <c r="B48" s="9" t="s">
        <v>56</v>
      </c>
      <c r="C48" s="19">
        <f>C49</f>
        <v>0</v>
      </c>
      <c r="D48" s="19">
        <f>D49</f>
        <v>13926.5</v>
      </c>
      <c r="E48" s="19">
        <f>E49</f>
        <v>11283.3</v>
      </c>
      <c r="F48" s="19">
        <f>F49</f>
        <v>13926.5</v>
      </c>
      <c r="G48" s="19">
        <f t="shared" si="2"/>
        <v>2643.2000000000007</v>
      </c>
      <c r="H48" s="19">
        <f t="shared" si="3"/>
        <v>123.42577082945594</v>
      </c>
    </row>
    <row r="49" spans="1:8" ht="114">
      <c r="A49" s="16">
        <v>41040200</v>
      </c>
      <c r="B49" s="11" t="s">
        <v>57</v>
      </c>
      <c r="C49" s="20">
        <v>0</v>
      </c>
      <c r="D49" s="20">
        <v>13926.5</v>
      </c>
      <c r="E49" s="20">
        <v>11283.3</v>
      </c>
      <c r="F49" s="20">
        <v>13926.5</v>
      </c>
      <c r="G49" s="20">
        <f t="shared" si="2"/>
        <v>2643.2000000000007</v>
      </c>
      <c r="H49" s="20">
        <f t="shared" si="3"/>
        <v>123.42577082945594</v>
      </c>
    </row>
    <row r="50" spans="1:8" s="5" customFormat="1" ht="45">
      <c r="A50" s="15">
        <v>41050000</v>
      </c>
      <c r="B50" s="9" t="s">
        <v>29</v>
      </c>
      <c r="C50" s="19">
        <f>SUM(C51:C64)</f>
        <v>263302.49999999994</v>
      </c>
      <c r="D50" s="19">
        <f>SUM(D51:D64)+0.2</f>
        <v>270753.5</v>
      </c>
      <c r="E50" s="19">
        <f>SUM(E51:E64)</f>
        <v>225682.40000000005</v>
      </c>
      <c r="F50" s="19">
        <f>SUM(F51:F64)+0.1</f>
        <v>270031.39999999997</v>
      </c>
      <c r="G50" s="19">
        <f t="shared" si="2"/>
        <v>44348.99999999991</v>
      </c>
      <c r="H50" s="19">
        <f t="shared" si="3"/>
        <v>119.6510671634119</v>
      </c>
    </row>
    <row r="51" spans="1:8" ht="228">
      <c r="A51" s="16">
        <v>41050100</v>
      </c>
      <c r="B51" s="11" t="s">
        <v>62</v>
      </c>
      <c r="C51" s="20">
        <v>193072.4</v>
      </c>
      <c r="D51" s="20">
        <v>197209</v>
      </c>
      <c r="E51" s="20">
        <v>172119.7</v>
      </c>
      <c r="F51" s="20">
        <v>197208.9</v>
      </c>
      <c r="G51" s="20">
        <f t="shared" si="2"/>
        <v>25089.199999999983</v>
      </c>
      <c r="H51" s="20">
        <f t="shared" si="3"/>
        <v>114.57659988949548</v>
      </c>
    </row>
    <row r="52" spans="1:8" ht="136.5">
      <c r="A52" s="16">
        <v>41050200</v>
      </c>
      <c r="B52" s="11" t="s">
        <v>30</v>
      </c>
      <c r="C52" s="20">
        <v>255.3</v>
      </c>
      <c r="D52" s="20">
        <v>322.4</v>
      </c>
      <c r="E52" s="20">
        <v>266</v>
      </c>
      <c r="F52" s="20">
        <v>322.3</v>
      </c>
      <c r="G52" s="20">
        <f t="shared" si="2"/>
        <v>56.30000000000001</v>
      </c>
      <c r="H52" s="20">
        <f t="shared" si="3"/>
        <v>121.16541353383458</v>
      </c>
    </row>
    <row r="53" spans="1:8" ht="384.75" customHeight="1">
      <c r="A53" s="16">
        <v>41050300</v>
      </c>
      <c r="B53" s="11" t="s">
        <v>63</v>
      </c>
      <c r="C53" s="20">
        <v>64640.4</v>
      </c>
      <c r="D53" s="20">
        <v>55182.9</v>
      </c>
      <c r="E53" s="20">
        <v>45928</v>
      </c>
      <c r="F53" s="20">
        <v>54500</v>
      </c>
      <c r="G53" s="20">
        <f t="shared" si="2"/>
        <v>8572</v>
      </c>
      <c r="H53" s="20">
        <f t="shared" si="3"/>
        <v>118.66399581954363</v>
      </c>
    </row>
    <row r="54" spans="1:8" ht="384.75" customHeight="1">
      <c r="A54" s="16">
        <v>41050400</v>
      </c>
      <c r="B54" s="11" t="s">
        <v>76</v>
      </c>
      <c r="C54" s="20"/>
      <c r="D54" s="20">
        <v>825.7</v>
      </c>
      <c r="E54" s="20">
        <v>825.7</v>
      </c>
      <c r="F54" s="20">
        <v>825.7</v>
      </c>
      <c r="G54" s="20"/>
      <c r="H54" s="20"/>
    </row>
    <row r="55" spans="1:8" ht="228">
      <c r="A55" s="16">
        <v>41050500</v>
      </c>
      <c r="B55" s="11" t="s">
        <v>70</v>
      </c>
      <c r="C55" s="20"/>
      <c r="D55" s="20">
        <v>825.7</v>
      </c>
      <c r="E55" s="20">
        <v>825.7</v>
      </c>
      <c r="F55" s="20">
        <v>825.7</v>
      </c>
      <c r="G55" s="20">
        <f t="shared" si="2"/>
        <v>0</v>
      </c>
      <c r="H55" s="20">
        <f t="shared" si="3"/>
        <v>100</v>
      </c>
    </row>
    <row r="56" spans="1:8" ht="296.25">
      <c r="A56" s="16">
        <v>41050700</v>
      </c>
      <c r="B56" s="11" t="s">
        <v>64</v>
      </c>
      <c r="C56" s="20">
        <v>2771.4</v>
      </c>
      <c r="D56" s="20">
        <v>2471.4</v>
      </c>
      <c r="E56" s="20">
        <v>1900.2</v>
      </c>
      <c r="F56" s="20">
        <v>2449.8</v>
      </c>
      <c r="G56" s="20">
        <f aca="true" t="shared" si="4" ref="G56:G65">F56-E56</f>
        <v>549.6000000000001</v>
      </c>
      <c r="H56" s="20">
        <f aca="true" t="shared" si="5" ref="H56:H65">IF(E56=0,0,F56/E56*100)</f>
        <v>128.9232712346069</v>
      </c>
    </row>
    <row r="57" spans="1:8" ht="182.25">
      <c r="A57" s="16">
        <v>41050900</v>
      </c>
      <c r="B57" s="11" t="s">
        <v>75</v>
      </c>
      <c r="C57" s="20"/>
      <c r="D57" s="20">
        <v>279.8</v>
      </c>
      <c r="E57" s="20"/>
      <c r="F57" s="20">
        <v>279.8</v>
      </c>
      <c r="G57" s="20">
        <f>F57-E57</f>
        <v>279.8</v>
      </c>
      <c r="H57" s="20">
        <f>IF(E57=0,0,F57/E57*100)</f>
        <v>0</v>
      </c>
    </row>
    <row r="58" spans="1:8" ht="68.25">
      <c r="A58" s="16">
        <v>41051000</v>
      </c>
      <c r="B58" s="11" t="s">
        <v>77</v>
      </c>
      <c r="C58" s="20"/>
      <c r="D58" s="20">
        <v>2200</v>
      </c>
      <c r="E58" s="20"/>
      <c r="F58" s="20">
        <v>2200</v>
      </c>
      <c r="G58" s="20">
        <f>F58-E58</f>
        <v>2200</v>
      </c>
      <c r="H58" s="20">
        <f>IF(E58=0,0,F58/E58*100)</f>
        <v>0</v>
      </c>
    </row>
    <row r="59" spans="1:8" ht="68.25">
      <c r="A59" s="16">
        <v>41051100</v>
      </c>
      <c r="B59" s="11" t="s">
        <v>58</v>
      </c>
      <c r="C59" s="20">
        <v>0</v>
      </c>
      <c r="D59" s="20">
        <v>166.2</v>
      </c>
      <c r="E59" s="20">
        <v>166.2</v>
      </c>
      <c r="F59" s="20">
        <v>166.2</v>
      </c>
      <c r="G59" s="20">
        <f t="shared" si="4"/>
        <v>0</v>
      </c>
      <c r="H59" s="20">
        <f t="shared" si="5"/>
        <v>100</v>
      </c>
    </row>
    <row r="60" spans="1:8" ht="90.75">
      <c r="A60" s="16">
        <v>41051200</v>
      </c>
      <c r="B60" s="11" t="s">
        <v>31</v>
      </c>
      <c r="C60" s="20">
        <v>0</v>
      </c>
      <c r="D60" s="20">
        <v>142.2</v>
      </c>
      <c r="E60" s="20">
        <v>128.8</v>
      </c>
      <c r="F60" s="20">
        <v>125.5</v>
      </c>
      <c r="G60" s="20">
        <f t="shared" si="4"/>
        <v>-3.3000000000000114</v>
      </c>
      <c r="H60" s="20">
        <f t="shared" si="5"/>
        <v>97.43788819875776</v>
      </c>
    </row>
    <row r="61" spans="1:8" ht="114">
      <c r="A61" s="16">
        <v>41051400</v>
      </c>
      <c r="B61" s="11" t="s">
        <v>59</v>
      </c>
      <c r="C61" s="20">
        <v>0</v>
      </c>
      <c r="D61" s="20">
        <v>1719.3</v>
      </c>
      <c r="E61" s="20">
        <v>1505.9</v>
      </c>
      <c r="F61" s="20">
        <v>1718.7</v>
      </c>
      <c r="G61" s="20">
        <f t="shared" si="4"/>
        <v>212.79999999999995</v>
      </c>
      <c r="H61" s="20">
        <f t="shared" si="5"/>
        <v>114.13108440135467</v>
      </c>
    </row>
    <row r="62" spans="1:8" ht="85.5" customHeight="1">
      <c r="A62" s="16">
        <v>41051500</v>
      </c>
      <c r="B62" s="11" t="s">
        <v>32</v>
      </c>
      <c r="C62" s="20">
        <v>1233.3</v>
      </c>
      <c r="D62" s="20">
        <v>7833.3</v>
      </c>
      <c r="E62" s="20">
        <v>925.2</v>
      </c>
      <c r="F62" s="20">
        <v>7833.3</v>
      </c>
      <c r="G62" s="20">
        <f t="shared" si="4"/>
        <v>6908.1</v>
      </c>
      <c r="H62" s="20">
        <f t="shared" si="5"/>
        <v>846.6601815823605</v>
      </c>
    </row>
    <row r="63" spans="1:8" ht="90.75">
      <c r="A63" s="16">
        <v>41052000</v>
      </c>
      <c r="B63" s="11" t="s">
        <v>33</v>
      </c>
      <c r="C63" s="20">
        <v>1224</v>
      </c>
      <c r="D63" s="20">
        <v>774.3</v>
      </c>
      <c r="E63" s="20">
        <v>774.3</v>
      </c>
      <c r="F63" s="20">
        <v>774.3</v>
      </c>
      <c r="G63" s="20">
        <f t="shared" si="4"/>
        <v>0</v>
      </c>
      <c r="H63" s="20">
        <f t="shared" si="5"/>
        <v>100</v>
      </c>
    </row>
    <row r="64" spans="1:8" ht="27.75">
      <c r="A64" s="16">
        <v>41053900</v>
      </c>
      <c r="B64" s="11" t="s">
        <v>34</v>
      </c>
      <c r="C64" s="20">
        <v>105.7</v>
      </c>
      <c r="D64" s="20">
        <v>801.1</v>
      </c>
      <c r="E64" s="20">
        <v>316.7</v>
      </c>
      <c r="F64" s="20">
        <v>801.1</v>
      </c>
      <c r="G64" s="20">
        <f t="shared" si="4"/>
        <v>484.40000000000003</v>
      </c>
      <c r="H64" s="20">
        <f t="shared" si="5"/>
        <v>252.95232080833597</v>
      </c>
    </row>
    <row r="65" spans="1:8" s="7" customFormat="1" ht="27">
      <c r="A65" s="36" t="s">
        <v>42</v>
      </c>
      <c r="B65" s="37"/>
      <c r="C65" s="21">
        <f>C42+C43</f>
        <v>586491.2999999999</v>
      </c>
      <c r="D65" s="21">
        <f>D42+D43</f>
        <v>674440.5</v>
      </c>
      <c r="E65" s="21">
        <f>E42+E43</f>
        <v>570741.9</v>
      </c>
      <c r="F65" s="21">
        <f>F42+F43-0.1</f>
        <v>684103.1</v>
      </c>
      <c r="G65" s="21">
        <f t="shared" si="4"/>
        <v>113361.19999999995</v>
      </c>
      <c r="H65" s="21">
        <f t="shared" si="5"/>
        <v>119.862077762295</v>
      </c>
    </row>
    <row r="66" spans="1:8" ht="27">
      <c r="A66" s="38" t="s">
        <v>43</v>
      </c>
      <c r="B66" s="39"/>
      <c r="C66" s="39"/>
      <c r="D66" s="39"/>
      <c r="E66" s="39"/>
      <c r="F66" s="39"/>
      <c r="G66" s="39"/>
      <c r="H66" s="40"/>
    </row>
    <row r="67" spans="1:8" s="5" customFormat="1" ht="27">
      <c r="A67" s="15">
        <v>10000000</v>
      </c>
      <c r="B67" s="17" t="s">
        <v>4</v>
      </c>
      <c r="C67" s="19">
        <v>95.5</v>
      </c>
      <c r="D67" s="19">
        <v>95.5</v>
      </c>
      <c r="E67" s="19">
        <v>67.4</v>
      </c>
      <c r="F67" s="19">
        <v>123.2</v>
      </c>
      <c r="G67" s="19">
        <f aca="true" t="shared" si="6" ref="G67:G86">F67-E67</f>
        <v>55.8</v>
      </c>
      <c r="H67" s="19">
        <f aca="true" t="shared" si="7" ref="H67:H86">IF(E67=0,0,F67/E67*100)</f>
        <v>182.7893175074184</v>
      </c>
    </row>
    <row r="68" spans="1:8" s="5" customFormat="1" ht="27">
      <c r="A68" s="15">
        <v>19000000</v>
      </c>
      <c r="B68" s="18" t="s">
        <v>44</v>
      </c>
      <c r="C68" s="19">
        <v>95.5</v>
      </c>
      <c r="D68" s="19">
        <v>95.5</v>
      </c>
      <c r="E68" s="19">
        <v>67.4</v>
      </c>
      <c r="F68" s="19">
        <v>123.2</v>
      </c>
      <c r="G68" s="19">
        <f t="shared" si="6"/>
        <v>55.8</v>
      </c>
      <c r="H68" s="19">
        <f t="shared" si="7"/>
        <v>182.7893175074184</v>
      </c>
    </row>
    <row r="69" spans="1:8" ht="27.75">
      <c r="A69" s="16">
        <v>19010000</v>
      </c>
      <c r="B69" s="11" t="s">
        <v>45</v>
      </c>
      <c r="C69" s="20">
        <v>95.5</v>
      </c>
      <c r="D69" s="20">
        <v>95.5</v>
      </c>
      <c r="E69" s="20">
        <v>67.4</v>
      </c>
      <c r="F69" s="20">
        <v>123.2</v>
      </c>
      <c r="G69" s="20">
        <f t="shared" si="6"/>
        <v>55.8</v>
      </c>
      <c r="H69" s="20">
        <f t="shared" si="7"/>
        <v>182.7893175074184</v>
      </c>
    </row>
    <row r="70" spans="1:8" s="5" customFormat="1" ht="27">
      <c r="A70" s="15">
        <v>20000000</v>
      </c>
      <c r="B70" s="17" t="s">
        <v>16</v>
      </c>
      <c r="C70" s="19">
        <v>10653.7</v>
      </c>
      <c r="D70" s="19">
        <v>10653.7</v>
      </c>
      <c r="E70" s="19">
        <v>8067.5</v>
      </c>
      <c r="F70" s="19">
        <v>43284.3</v>
      </c>
      <c r="G70" s="19">
        <f t="shared" si="6"/>
        <v>35216.8</v>
      </c>
      <c r="H70" s="19">
        <f t="shared" si="7"/>
        <v>536.5268050821196</v>
      </c>
    </row>
    <row r="71" spans="1:8" s="5" customFormat="1" ht="27">
      <c r="A71" s="15">
        <v>24000000</v>
      </c>
      <c r="B71" s="18" t="s">
        <v>24</v>
      </c>
      <c r="C71" s="19">
        <v>857</v>
      </c>
      <c r="D71" s="19">
        <v>857</v>
      </c>
      <c r="E71" s="19">
        <f>SUM(E72:E73)</f>
        <v>720</v>
      </c>
      <c r="F71" s="19">
        <v>1262.6</v>
      </c>
      <c r="G71" s="19">
        <f t="shared" si="6"/>
        <v>542.5999999999999</v>
      </c>
      <c r="H71" s="19">
        <f t="shared" si="7"/>
        <v>175.36111111111111</v>
      </c>
    </row>
    <row r="72" spans="1:8" ht="27.75">
      <c r="A72" s="16">
        <v>24060000</v>
      </c>
      <c r="B72" s="11" t="s">
        <v>19</v>
      </c>
      <c r="C72" s="20">
        <v>7</v>
      </c>
      <c r="D72" s="20">
        <v>7</v>
      </c>
      <c r="E72" s="20">
        <v>5</v>
      </c>
      <c r="F72" s="20">
        <v>15.4</v>
      </c>
      <c r="G72" s="20">
        <f t="shared" si="6"/>
        <v>10.4</v>
      </c>
      <c r="H72" s="20">
        <f t="shared" si="7"/>
        <v>308</v>
      </c>
    </row>
    <row r="73" spans="1:8" ht="45">
      <c r="A73" s="16">
        <v>24170000</v>
      </c>
      <c r="B73" s="11" t="s">
        <v>46</v>
      </c>
      <c r="C73" s="20">
        <v>850</v>
      </c>
      <c r="D73" s="20">
        <v>850</v>
      </c>
      <c r="E73" s="20">
        <v>715</v>
      </c>
      <c r="F73" s="20">
        <v>1247.1</v>
      </c>
      <c r="G73" s="20">
        <f t="shared" si="6"/>
        <v>532.0999999999999</v>
      </c>
      <c r="H73" s="20">
        <f t="shared" si="7"/>
        <v>174.4195804195804</v>
      </c>
    </row>
    <row r="74" spans="1:8" s="5" customFormat="1" ht="27">
      <c r="A74" s="15">
        <v>25000000</v>
      </c>
      <c r="B74" s="9" t="s">
        <v>47</v>
      </c>
      <c r="C74" s="19">
        <v>9796.7</v>
      </c>
      <c r="D74" s="19">
        <v>9796.7</v>
      </c>
      <c r="E74" s="19">
        <v>7347.5</v>
      </c>
      <c r="F74" s="19">
        <v>42021.7</v>
      </c>
      <c r="G74" s="19">
        <f t="shared" si="6"/>
        <v>34674.2</v>
      </c>
      <c r="H74" s="19">
        <f t="shared" si="7"/>
        <v>571.9183395712827</v>
      </c>
    </row>
    <row r="75" spans="1:8" ht="68.25">
      <c r="A75" s="16">
        <v>25010000</v>
      </c>
      <c r="B75" s="11" t="s">
        <v>48</v>
      </c>
      <c r="C75" s="20">
        <v>9796.7</v>
      </c>
      <c r="D75" s="20">
        <v>9796.7</v>
      </c>
      <c r="E75" s="20">
        <v>7347.5</v>
      </c>
      <c r="F75" s="20">
        <v>9329.1</v>
      </c>
      <c r="G75" s="20">
        <f t="shared" si="6"/>
        <v>1981.6000000000004</v>
      </c>
      <c r="H75" s="20">
        <f t="shared" si="7"/>
        <v>126.96971759101736</v>
      </c>
    </row>
    <row r="76" spans="1:8" ht="45">
      <c r="A76" s="16">
        <v>25020000</v>
      </c>
      <c r="B76" s="11" t="s">
        <v>49</v>
      </c>
      <c r="C76" s="20">
        <v>0</v>
      </c>
      <c r="D76" s="20">
        <v>0</v>
      </c>
      <c r="E76" s="20">
        <v>0</v>
      </c>
      <c r="F76" s="20">
        <v>32692.6</v>
      </c>
      <c r="G76" s="20">
        <f t="shared" si="6"/>
        <v>32692.6</v>
      </c>
      <c r="H76" s="20">
        <f t="shared" si="7"/>
        <v>0</v>
      </c>
    </row>
    <row r="77" spans="1:8" s="5" customFormat="1" ht="27">
      <c r="A77" s="15">
        <v>30000000</v>
      </c>
      <c r="B77" s="17" t="s">
        <v>50</v>
      </c>
      <c r="C77" s="19">
        <v>1705</v>
      </c>
      <c r="D77" s="19">
        <v>1808.6</v>
      </c>
      <c r="E77" s="19">
        <f>E78</f>
        <v>9479.7</v>
      </c>
      <c r="F77" s="19">
        <v>2887.2</v>
      </c>
      <c r="G77" s="19">
        <f t="shared" si="6"/>
        <v>-6592.500000000001</v>
      </c>
      <c r="H77" s="19">
        <f t="shared" si="7"/>
        <v>30.456660020886734</v>
      </c>
    </row>
    <row r="78" spans="1:8" s="5" customFormat="1" ht="45">
      <c r="A78" s="15">
        <v>33000000</v>
      </c>
      <c r="B78" s="9" t="s">
        <v>51</v>
      </c>
      <c r="C78" s="19">
        <v>1705</v>
      </c>
      <c r="D78" s="19">
        <v>1808.6</v>
      </c>
      <c r="E78" s="19">
        <f>E79</f>
        <v>9479.7</v>
      </c>
      <c r="F78" s="19">
        <v>2887.2</v>
      </c>
      <c r="G78" s="19">
        <f t="shared" si="6"/>
        <v>-6592.500000000001</v>
      </c>
      <c r="H78" s="19">
        <f t="shared" si="7"/>
        <v>30.456660020886734</v>
      </c>
    </row>
    <row r="79" spans="1:8" ht="27.75">
      <c r="A79" s="16">
        <v>33010000</v>
      </c>
      <c r="B79" s="11" t="s">
        <v>52</v>
      </c>
      <c r="C79" s="20">
        <v>1705</v>
      </c>
      <c r="D79" s="20">
        <v>1808.6</v>
      </c>
      <c r="E79" s="20">
        <f>E80</f>
        <v>9479.7</v>
      </c>
      <c r="F79" s="20">
        <v>2887.2</v>
      </c>
      <c r="G79" s="20">
        <f t="shared" si="6"/>
        <v>-6592.500000000001</v>
      </c>
      <c r="H79" s="20">
        <f t="shared" si="7"/>
        <v>30.456660020886734</v>
      </c>
    </row>
    <row r="80" spans="1:8" s="7" customFormat="1" ht="27">
      <c r="A80" s="41" t="s">
        <v>60</v>
      </c>
      <c r="B80" s="42"/>
      <c r="C80" s="21">
        <v>12454.2</v>
      </c>
      <c r="D80" s="21">
        <v>12557.8</v>
      </c>
      <c r="E80" s="21">
        <v>9479.7</v>
      </c>
      <c r="F80" s="21">
        <v>46294.6</v>
      </c>
      <c r="G80" s="21">
        <f t="shared" si="6"/>
        <v>36814.899999999994</v>
      </c>
      <c r="H80" s="21">
        <f t="shared" si="7"/>
        <v>488.355116723103</v>
      </c>
    </row>
    <row r="81" spans="1:8" s="5" customFormat="1" ht="27">
      <c r="A81" s="15">
        <v>40000000</v>
      </c>
      <c r="B81" s="17" t="s">
        <v>25</v>
      </c>
      <c r="C81" s="19">
        <v>0</v>
      </c>
      <c r="D81" s="19">
        <v>2974.6</v>
      </c>
      <c r="E81" s="19">
        <v>1477.8</v>
      </c>
      <c r="F81" s="19">
        <v>2830.5</v>
      </c>
      <c r="G81" s="19">
        <f t="shared" si="6"/>
        <v>1352.7</v>
      </c>
      <c r="H81" s="19">
        <f t="shared" si="7"/>
        <v>191.53471376370283</v>
      </c>
    </row>
    <row r="82" spans="1:8" s="5" customFormat="1" ht="45">
      <c r="A82" s="15">
        <v>41050000</v>
      </c>
      <c r="B82" s="9" t="s">
        <v>29</v>
      </c>
      <c r="C82" s="19">
        <v>0</v>
      </c>
      <c r="D82" s="19">
        <v>2974.6</v>
      </c>
      <c r="E82" s="19">
        <v>1477.8</v>
      </c>
      <c r="F82" s="19">
        <v>2830.5</v>
      </c>
      <c r="G82" s="19">
        <f t="shared" si="6"/>
        <v>1352.7</v>
      </c>
      <c r="H82" s="19">
        <f t="shared" si="7"/>
        <v>191.53471376370283</v>
      </c>
    </row>
    <row r="83" spans="1:8" s="5" customFormat="1" ht="387">
      <c r="A83" s="16">
        <v>41052900</v>
      </c>
      <c r="B83" s="11" t="s">
        <v>78</v>
      </c>
      <c r="C83" s="19"/>
      <c r="D83" s="20">
        <v>1496.7</v>
      </c>
      <c r="E83" s="20"/>
      <c r="F83" s="20">
        <v>1496.7</v>
      </c>
      <c r="G83" s="20">
        <f>F83-E83</f>
        <v>1496.7</v>
      </c>
      <c r="H83" s="20">
        <f>IF(E83=0,0,F83/E83*100)</f>
        <v>0</v>
      </c>
    </row>
    <row r="84" spans="1:8" ht="45">
      <c r="A84" s="16">
        <v>41053600</v>
      </c>
      <c r="B84" s="11" t="s">
        <v>61</v>
      </c>
      <c r="C84" s="20"/>
      <c r="D84" s="20">
        <v>1477.8</v>
      </c>
      <c r="E84" s="20">
        <v>1477.8</v>
      </c>
      <c r="F84" s="20">
        <v>1333.8</v>
      </c>
      <c r="G84" s="20">
        <f t="shared" si="6"/>
        <v>-144</v>
      </c>
      <c r="H84" s="20">
        <f t="shared" si="7"/>
        <v>90.2557856272838</v>
      </c>
    </row>
    <row r="85" spans="1:8" ht="27">
      <c r="A85" s="36" t="s">
        <v>65</v>
      </c>
      <c r="B85" s="37"/>
      <c r="C85" s="21">
        <f>C67+C70+C77+C81</f>
        <v>12454.2</v>
      </c>
      <c r="D85" s="21">
        <f>D67+D70+D77+D81</f>
        <v>15532.400000000001</v>
      </c>
      <c r="E85" s="21">
        <f>E67+E70+E77+E81</f>
        <v>19092.399999999998</v>
      </c>
      <c r="F85" s="21">
        <f>F67+F70+F77+F81</f>
        <v>49125.2</v>
      </c>
      <c r="G85" s="21">
        <f t="shared" si="6"/>
        <v>30032.8</v>
      </c>
      <c r="H85" s="21">
        <f t="shared" si="7"/>
        <v>257.30238209968365</v>
      </c>
    </row>
    <row r="86" spans="1:8" ht="27">
      <c r="A86" s="36" t="s">
        <v>66</v>
      </c>
      <c r="B86" s="37"/>
      <c r="C86" s="21">
        <f>C85+C65</f>
        <v>598945.4999999999</v>
      </c>
      <c r="D86" s="21">
        <f>D85+D65</f>
        <v>689972.9</v>
      </c>
      <c r="E86" s="21">
        <f>E85+E65</f>
        <v>589834.3</v>
      </c>
      <c r="F86" s="21">
        <f>F85+F65</f>
        <v>733228.2999999999</v>
      </c>
      <c r="G86" s="21">
        <f t="shared" si="6"/>
        <v>143393.99999999988</v>
      </c>
      <c r="H86" s="21">
        <f t="shared" si="7"/>
        <v>124.31089544978985</v>
      </c>
    </row>
  </sheetData>
  <sheetProtection/>
  <mergeCells count="8">
    <mergeCell ref="A9:H9"/>
    <mergeCell ref="A65:B65"/>
    <mergeCell ref="A66:H66"/>
    <mergeCell ref="A80:B80"/>
    <mergeCell ref="A86:B86"/>
    <mergeCell ref="A85:B85"/>
    <mergeCell ref="A42:B42"/>
    <mergeCell ref="A13:H13"/>
  </mergeCells>
  <printOptions/>
  <pageMargins left="0.984251968503937" right="0.1968503937007874" top="0.5905511811023623" bottom="0.3937007874015748" header="0" footer="0"/>
  <pageSetup fitToHeight="500" horizontalDpi="600" verticalDpi="600" orientation="portrait" paperSize="9" scale="48" r:id="rId1"/>
  <rowBreaks count="4" manualBreakCount="4">
    <brk id="32" max="7" man="1"/>
    <brk id="52" max="7" man="1"/>
    <brk id="56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2019-01-24T08:15:41Z</cp:lastPrinted>
  <dcterms:created xsi:type="dcterms:W3CDTF">2018-04-18T11:58:44Z</dcterms:created>
  <dcterms:modified xsi:type="dcterms:W3CDTF">2019-02-25T13:42:04Z</dcterms:modified>
  <cp:category/>
  <cp:version/>
  <cp:contentType/>
  <cp:contentStatus/>
</cp:coreProperties>
</file>