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>
    <definedName name="_xlnm.Print_Area" localSheetId="0">'Лист1'!$A$1:$CQ$69</definedName>
  </definedNames>
  <calcPr fullCalcOnLoad="1"/>
</workbook>
</file>

<file path=xl/sharedStrings.xml><?xml version="1.0" encoding="utf-8"?>
<sst xmlns="http://schemas.openxmlformats.org/spreadsheetml/2006/main" count="295" uniqueCount="174">
  <si>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</si>
  <si>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</si>
  <si>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</si>
  <si>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</si>
  <si>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</si>
  <si>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</si>
  <si>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</si>
  <si>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</si>
  <si>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</si>
  <si>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</si>
  <si>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</si>
  <si>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</si>
  <si>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</si>
  <si>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</si>
  <si>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</si>
  <si>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42214 В/З</t>
  </si>
  <si>
    <t>7880 із зф</t>
  </si>
  <si>
    <t>1760 із зф</t>
  </si>
  <si>
    <t>ЗМІНИ сесія 04.04.</t>
  </si>
  <si>
    <t>45 сес  24.04.</t>
  </si>
  <si>
    <t>1760 іззф</t>
  </si>
  <si>
    <t>75000 за рах ЦФ</t>
  </si>
  <si>
    <t>181240зал б/р</t>
  </si>
  <si>
    <t>181240-зал б/р; 10740-в/з; 75000-ЦФ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</si>
  <si>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</si>
  <si>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</si>
  <si>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</si>
  <si>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</si>
  <si>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</si>
  <si>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</si>
  <si>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</si>
  <si>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</si>
  <si>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</si>
  <si>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</si>
  <si>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</si>
  <si>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</si>
  <si>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</si>
  <si>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</si>
  <si>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</si>
  <si>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</si>
  <si>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</si>
  <si>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</si>
  <si>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</si>
  <si>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</si>
  <si>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</si>
  <si>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</si>
  <si>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</si>
  <si>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</si>
  <si>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</si>
  <si>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</si>
  <si>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</si>
  <si>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</si>
  <si>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</si>
  <si>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</si>
  <si>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t>181240-зал б/р; 10740-в/з;</t>
  </si>
  <si>
    <t>із заг ф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</si>
  <si>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</si>
  <si>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</si>
  <si>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</si>
  <si>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</si>
  <si>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</si>
  <si>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</si>
  <si>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</si>
  <si>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</si>
  <si>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</si>
  <si>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</si>
  <si>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1700-із заг ф</t>
  </si>
  <si>
    <t>із ЗФ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</si>
  <si>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</si>
  <si>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</si>
  <si>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</si>
  <si>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</si>
  <si>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</si>
  <si>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</si>
  <si>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</si>
  <si>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</si>
  <si>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</si>
  <si>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</si>
  <si>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</si>
  <si>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</si>
  <si>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</si>
  <si>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</si>
  <si>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</si>
  <si>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</si>
  <si>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</si>
  <si>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</si>
  <si>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</si>
  <si>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</si>
  <si>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</si>
  <si>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</si>
  <si>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</si>
  <si>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</si>
  <si>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Капітальні вкладення</t>
  </si>
  <si>
    <t>Інші пільги ветеранам війни</t>
  </si>
  <si>
    <t>капітальні трансферти населенню</t>
  </si>
  <si>
    <t>Всього</t>
  </si>
  <si>
    <t>Фінансове управління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</si>
  <si>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</si>
  <si>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</si>
  <si>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</si>
  <si>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</si>
  <si>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</si>
  <si>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0490</t>
  </si>
  <si>
    <t>0910</t>
  </si>
  <si>
    <t>кекв</t>
  </si>
  <si>
    <t>Управління освіти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</si>
  <si>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</si>
  <si>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</si>
  <si>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</si>
  <si>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 Київській, 56 в м. Прилуки Чернігівської області з поданням та проходженням експертизи</t>
  </si>
  <si>
    <t>Капітальний ремонт кардіологічного відділення КЛПЗ “Прилуцька центра міська лікарня” по вул. Київський, 56 в м. Прилуки Чернігівської області</t>
  </si>
  <si>
    <t>Реконструкція двоповерхової будівлі жіночої консультації по вул.Земській, 7 в м.Прилуки Чернігівської області(кредиторська заборгованість за 2014 рік)</t>
  </si>
  <si>
    <t>БЮДЖЕТ              2015</t>
  </si>
  <si>
    <t>на капітальний ремонт 2-го поверху хірургічного корпусу КЛПЗ «Прилуцька центральна міська лікарня</t>
  </si>
  <si>
    <t xml:space="preserve">на капітальний ремонт (заміна вікон) ЗОШ І-ІІІ ступенів № 12                   </t>
  </si>
  <si>
    <t>виготовлення проектно-кошторисної документації на капітальний ремонт даху Прилуцької дитячої музичної школи ім. Л.М.Ревуцького</t>
  </si>
  <si>
    <t>сесія26.03.15</t>
  </si>
  <si>
    <t>19.02.сесія 19.03.15</t>
  </si>
  <si>
    <t xml:space="preserve">Виготовлення проектно-кошторисної документації по об’єкту: “Впровадження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газовому” (Зовнішнє газопостачання ДЮСШ по вул.Пушкіна, 104-А в м.Прилуки) з поданням та проходженням експертизи                                                                                                                           </t>
  </si>
  <si>
    <t xml:space="preserve">Виготовлення проектно-кошторисної документації по об’єкту: “Впровадження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з поданням та проходженням експертизи                                                                                                </t>
  </si>
  <si>
    <t xml:space="preserve">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 (Зовнішнє газопостачання ДЮСШ по вул.Пушкіна, 104-А в м.Прилуки)  </t>
  </si>
  <si>
    <t xml:space="preserve">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                                                                                                                      </t>
  </si>
  <si>
    <t>180409</t>
  </si>
  <si>
    <r>
      <t xml:space="preserve">Уточн бюджет на </t>
    </r>
    <r>
      <rPr>
        <b/>
        <u val="single"/>
        <sz val="9"/>
        <rFont val="Arial Cyr"/>
        <family val="0"/>
      </rPr>
      <t>01.04.15</t>
    </r>
  </si>
  <si>
    <t>Джерело</t>
  </si>
  <si>
    <t>зал п.р.</t>
  </si>
  <si>
    <t>депут</t>
  </si>
  <si>
    <t>каса</t>
  </si>
  <si>
    <t>Залишок на рахунк установ</t>
  </si>
  <si>
    <t>87 /п/сес 09.04.</t>
  </si>
  <si>
    <t xml:space="preserve">Коригування кошторисної документації у зв’язку з перерахунком залишку робіт у поточні ціни раніше затвердженої документації робочого проекту „Будівництво ІІ корпусу школи-гімназії та реконструкція існуючого по вул. Київській, буд. 190 у м. Прилуки Чернігівської області (І черга – будівництво другого корпусу)” з поданням та проходженням експертизи                            </t>
  </si>
  <si>
    <t xml:space="preserve">Будівництво ІІ корпусу школи-гімназії та реконструкція існуючого по вул. Київській, буд. 190 у м. Прилуки Чернігівської області (І черга – будівництво другого корпусу)” (співфінансування)    </t>
  </si>
  <si>
    <r>
      <t xml:space="preserve">Уточн бюджет на </t>
    </r>
    <r>
      <rPr>
        <b/>
        <u val="single"/>
        <sz val="9"/>
        <rFont val="Arial Cyr"/>
        <family val="0"/>
      </rPr>
      <t>01.05.15</t>
    </r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</si>
  <si>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</si>
  <si>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</si>
  <si>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</si>
  <si>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каса 01.07.15</t>
  </si>
  <si>
    <t>Лікарні</t>
  </si>
  <si>
    <t>Стоматологічні поліклініки</t>
  </si>
  <si>
    <t>080101</t>
  </si>
  <si>
    <t>080500</t>
  </si>
  <si>
    <t>Затверджено</t>
  </si>
  <si>
    <t>Додаток 6</t>
  </si>
  <si>
    <t>до рішення міської ради</t>
  </si>
  <si>
    <t>(     сесія       скликання)</t>
  </si>
  <si>
    <t xml:space="preserve">№____від                 2015 року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</si>
  <si>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</si>
  <si>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</si>
  <si>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О.І.Ворона</t>
  </si>
  <si>
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  в місті Прилуки Чернігівської області з поданням та проходженням експертизи</t>
  </si>
  <si>
    <t>на 01.10.15</t>
  </si>
  <si>
    <t>Перелік об'єктів, видатки  які у 2015 році  будуть проводитися  за рахунок коштів бюджету розвитку</t>
  </si>
  <si>
    <t>080800</t>
  </si>
  <si>
    <t>Поповнення статутного фонду Прилукижитлобуд</t>
  </si>
  <si>
    <t>Поповнення Стат Фду ШКІЛЬНИЙ</t>
  </si>
  <si>
    <t>управління капітального будівництва</t>
  </si>
  <si>
    <t>Капремонт житлового фонду ОСББ</t>
  </si>
  <si>
    <t>Виготовлення ПКД по обєкту будівництво західної трибуни основного футбольного поля</t>
  </si>
  <si>
    <t xml:space="preserve">(- Коригування  кошторисної документації в зв’язку з перерахунком у поточні ціни робочого проекту "Капітальний ремонт (заміна вікон) ЗОШ І-ІІІ ступенів №12 у в/м №12 в м. Прилуки Чернігівської області"  з поданням та проходженням експертизи </t>
  </si>
  <si>
    <t xml:space="preserve">Виготовлення проектно-кошторисної документації по об'єкту "Капітальний ремонт даху будівлі дитячо-юнацької спортивної школи по вул.Пушкіна, 104-А в м. Прилуки Чернігівської області" з поданням та проходженням експертизи </t>
  </si>
  <si>
    <t>Капітальний ремонт даху будівлі дитячо-юнацької спортивної школи по вул.Пушкіна, 104-А в м. Прилуки Чернігівської області</t>
  </si>
  <si>
    <t>Видатки на проведення робіт, пов`язаних із будівництвом, реконструкцією, ремонтом та утриманням автомобільних доріг</t>
  </si>
  <si>
    <t>Виконання робіт по капітальному ремонту проїзної частини вул. Костянтинівської (окремими ділянками) від вул. Іванівська до вул. Ярмаркова загальною площею 2630 кв.м</t>
  </si>
  <si>
    <t>Виконання робіт по здійсненню технічного нагляду на об`єкті:  «Капітальний ремонт проїзної частини вул. Костянтинівської (окремими ділянками) від вул. Іванівська до вул. Ярмаркова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</si>
  <si>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</si>
  <si>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</si>
  <si>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 xml:space="preserve">Виготовлення проектно-кошторисної документації по об`єкту:  «Капітальний ремонт проїзної частини вул. Костянтинівської (окремими ділянками) від вул. Іванівська до вул. Ярмаркова” з топографічною зйомкою, поданням та проходженням експертизи  </t>
  </si>
  <si>
    <t xml:space="preserve">Поповнення статутного фонду КП «Послуга»                                                                                    </t>
  </si>
  <si>
    <t>Поповнення статутного фонду КП «Міськсвітло»</t>
  </si>
  <si>
    <t xml:space="preserve">Поповнення статутного фонду КП "Муніципальна міліція" </t>
  </si>
  <si>
    <t>Центри первинної медичної (медико-санітарної) допомоги</t>
  </si>
  <si>
    <t>Начальник фінансового управління</t>
  </si>
  <si>
    <t xml:space="preserve">Капітальний ремонт (заміна вікон) ДНЗ № 29                                            </t>
  </si>
  <si>
    <t xml:space="preserve">Капітальний ремонт (заміна вікон) ДНЗ № 25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</si>
</sst>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b/>
      <u val="single"/>
      <sz val="9"/>
      <name val="Arial Cyr"/>
      <family val="0"/>
    </font>
    <font>
      <sz val="8"/>
      <name val="Times New Roman"/>
      <family val="1"/>
    </font>
    <font>
      <u val="single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sz val="9"/>
      <color indexed="57"/>
      <name val="Arial Cyr"/>
      <family val="0"/>
    </font>
    <font>
      <sz val="9"/>
      <color indexed="56"/>
      <name val="Arial Cyr"/>
      <family val="0"/>
    </font>
    <font>
      <sz val="9"/>
      <color theme="6" tint="-0.4999699890613556"/>
      <name val="Arial Cyr"/>
      <family val="0"/>
    </font>
    <font>
      <sz val="9"/>
      <color theme="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2" fontId="23" fillId="24" borderId="10" xfId="0" applyNumberFormat="1" applyFont="1" applyFill="1" applyBorder="1" applyAlignment="1">
      <alignment horizontal="left" vertical="top"/>
    </xf>
    <xf numFmtId="49" fontId="19" fillId="24" borderId="10" xfId="52" applyNumberFormat="1" applyFont="1" applyFill="1" applyBorder="1" applyAlignment="1">
      <alignment horizontal="left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2" applyNumberFormat="1" applyFont="1" applyFill="1" applyBorder="1" applyAlignment="1" applyProtection="1">
      <alignment horizontal="left" vertical="center" textRotation="90" wrapText="1"/>
      <protection/>
    </xf>
    <xf numFmtId="0" fontId="22" fillId="24" borderId="10" xfId="52" applyNumberFormat="1" applyFont="1" applyFill="1" applyBorder="1" applyAlignment="1" applyProtection="1">
      <alignment horizontal="left" vertical="top" wrapText="1"/>
      <protection/>
    </xf>
    <xf numFmtId="2" fontId="19" fillId="24" borderId="10" xfId="52" applyNumberFormat="1" applyFont="1" applyFill="1" applyBorder="1" applyAlignment="1" applyProtection="1">
      <alignment horizontal="left" vertical="top" wrapText="1"/>
      <protection/>
    </xf>
    <xf numFmtId="0" fontId="0" fillId="24" borderId="10" xfId="0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horizontal="left" vertical="top"/>
    </xf>
    <xf numFmtId="0" fontId="19" fillId="24" borderId="10" xfId="0" applyFont="1" applyFill="1" applyBorder="1" applyAlignment="1">
      <alignment horizontal="left" vertical="top"/>
    </xf>
    <xf numFmtId="0" fontId="20" fillId="24" borderId="10" xfId="0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justify"/>
    </xf>
    <xf numFmtId="0" fontId="22" fillId="24" borderId="10" xfId="52" applyFont="1" applyFill="1" applyBorder="1" applyAlignment="1" quotePrefix="1">
      <alignment horizontal="left" vertical="top"/>
    </xf>
    <xf numFmtId="0" fontId="0" fillId="24" borderId="0" xfId="0" applyFill="1" applyAlignment="1">
      <alignment/>
    </xf>
    <xf numFmtId="0" fontId="19" fillId="24" borderId="0" xfId="0" applyNumberFormat="1" applyFont="1" applyFill="1" applyBorder="1" applyAlignment="1" applyProtection="1">
      <alignment horizontal="left" vertical="top"/>
      <protection/>
    </xf>
    <xf numFmtId="0" fontId="0" fillId="24" borderId="0" xfId="0" applyFill="1" applyAlignment="1">
      <alignment horizontal="left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21" fillId="24" borderId="11" xfId="0" applyNumberFormat="1" applyFont="1" applyFill="1" applyBorder="1" applyAlignment="1" applyProtection="1">
      <alignment horizontal="center" vertical="center" wrapText="1"/>
      <protection/>
    </xf>
    <xf numFmtId="0" fontId="33" fillId="24" borderId="11" xfId="0" applyNumberFormat="1" applyFont="1" applyFill="1" applyBorder="1" applyAlignment="1" applyProtection="1">
      <alignment horizontal="center" vertical="center" wrapText="1"/>
      <protection/>
    </xf>
    <xf numFmtId="0" fontId="32" fillId="24" borderId="11" xfId="0" applyNumberFormat="1" applyFont="1" applyFill="1" applyBorder="1" applyAlignment="1" applyProtection="1">
      <alignment horizontal="center" vertical="center" textRotation="90" wrapText="1"/>
      <protection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1" fillId="24" borderId="13" xfId="0" applyNumberFormat="1" applyFont="1" applyFill="1" applyBorder="1" applyAlignment="1" applyProtection="1">
      <alignment horizontal="center" vertical="center" wrapText="1"/>
      <protection/>
    </xf>
    <xf numFmtId="0" fontId="33" fillId="24" borderId="13" xfId="0" applyNumberFormat="1" applyFont="1" applyFill="1" applyBorder="1" applyAlignment="1" applyProtection="1">
      <alignment horizontal="center" vertical="center" wrapText="1"/>
      <protection/>
    </xf>
    <xf numFmtId="0" fontId="32" fillId="2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24" borderId="13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0" fontId="29" fillId="24" borderId="10" xfId="0" applyFont="1" applyFill="1" applyBorder="1" applyAlignment="1">
      <alignment/>
    </xf>
    <xf numFmtId="16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23" fillId="24" borderId="10" xfId="0" applyFont="1" applyFill="1" applyBorder="1" applyAlignment="1">
      <alignment textRotation="90" wrapText="1"/>
    </xf>
    <xf numFmtId="0" fontId="29" fillId="24" borderId="10" xfId="0" applyFont="1" applyFill="1" applyBorder="1" applyAlignment="1">
      <alignment textRotation="90"/>
    </xf>
    <xf numFmtId="0" fontId="0" fillId="24" borderId="10" xfId="0" applyFill="1" applyBorder="1" applyAlignment="1">
      <alignment horizontal="left" textRotation="90" wrapText="1"/>
    </xf>
    <xf numFmtId="0" fontId="0" fillId="24" borderId="10" xfId="0" applyFill="1" applyBorder="1" applyAlignment="1">
      <alignment textRotation="90"/>
    </xf>
    <xf numFmtId="0" fontId="29" fillId="24" borderId="14" xfId="0" applyFont="1" applyFill="1" applyBorder="1" applyAlignment="1">
      <alignment textRotation="90"/>
    </xf>
    <xf numFmtId="0" fontId="26" fillId="24" borderId="10" xfId="0" applyFont="1" applyFill="1" applyBorder="1" applyAlignment="1">
      <alignment/>
    </xf>
    <xf numFmtId="0" fontId="0" fillId="24" borderId="14" xfId="0" applyFill="1" applyBorder="1" applyAlignment="1">
      <alignment wrapText="1"/>
    </xf>
    <xf numFmtId="0" fontId="31" fillId="24" borderId="0" xfId="0" applyFont="1" applyFill="1" applyAlignment="1">
      <alignment/>
    </xf>
    <xf numFmtId="49" fontId="31" fillId="24" borderId="10" xfId="52" applyNumberFormat="1" applyFont="1" applyFill="1" applyBorder="1" applyAlignment="1">
      <alignment horizontal="left" vertical="center" wrapText="1"/>
    </xf>
    <xf numFmtId="49" fontId="31" fillId="24" borderId="10" xfId="52" applyNumberFormat="1" applyFont="1" applyFill="1" applyBorder="1" applyAlignment="1">
      <alignment horizontal="center" vertical="center" wrapText="1"/>
    </xf>
    <xf numFmtId="0" fontId="21" fillId="24" borderId="10" xfId="52" applyFont="1" applyFill="1" applyBorder="1" applyAlignment="1">
      <alignment vertical="center" wrapText="1"/>
    </xf>
    <xf numFmtId="0" fontId="22" fillId="24" borderId="10" xfId="52" applyFont="1" applyFill="1" applyBorder="1" applyAlignment="1">
      <alignment vertical="center" wrapText="1"/>
    </xf>
    <xf numFmtId="0" fontId="20" fillId="24" borderId="10" xfId="52" applyNumberFormat="1" applyFont="1" applyFill="1" applyBorder="1" applyAlignment="1" applyProtection="1">
      <alignment horizontal="left" vertical="center" wrapText="1"/>
      <protection/>
    </xf>
    <xf numFmtId="2" fontId="23" fillId="24" borderId="10" xfId="0" applyNumberFormat="1" applyFont="1" applyFill="1" applyBorder="1" applyAlignment="1">
      <alignment horizontal="justify" vertical="top"/>
    </xf>
    <xf numFmtId="2" fontId="23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/>
    </xf>
    <xf numFmtId="49" fontId="0" fillId="24" borderId="10" xfId="52" applyNumberFormat="1" applyFont="1" applyFill="1" applyBorder="1" applyAlignment="1">
      <alignment horizontal="left" vertical="top" wrapText="1"/>
    </xf>
    <xf numFmtId="49" fontId="28" fillId="24" borderId="10" xfId="52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vertical="center" textRotation="90" wrapText="1"/>
    </xf>
    <xf numFmtId="2" fontId="25" fillId="24" borderId="10" xfId="0" applyNumberFormat="1" applyFont="1" applyFill="1" applyBorder="1" applyAlignment="1">
      <alignment horizontal="left" vertical="top"/>
    </xf>
    <xf numFmtId="2" fontId="26" fillId="24" borderId="10" xfId="0" applyNumberFormat="1" applyFont="1" applyFill="1" applyBorder="1" applyAlignment="1">
      <alignment horizontal="left" vertical="top" wrapText="1"/>
    </xf>
    <xf numFmtId="2" fontId="27" fillId="24" borderId="10" xfId="0" applyNumberFormat="1" applyFont="1" applyFill="1" applyBorder="1" applyAlignment="1">
      <alignment horizontal="left" vertical="top"/>
    </xf>
    <xf numFmtId="2" fontId="0" fillId="24" borderId="10" xfId="0" applyNumberFormat="1" applyFont="1" applyFill="1" applyBorder="1" applyAlignment="1">
      <alignment vertical="top" wrapText="1"/>
    </xf>
    <xf numFmtId="2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vertical="top" wrapText="1"/>
    </xf>
    <xf numFmtId="0" fontId="43" fillId="24" borderId="10" xfId="0" applyFont="1" applyFill="1" applyBorder="1" applyAlignment="1">
      <alignment/>
    </xf>
    <xf numFmtId="0" fontId="21" fillId="24" borderId="10" xfId="52" applyFont="1" applyFill="1" applyBorder="1" applyAlignment="1" quotePrefix="1">
      <alignment horizontal="left" vertical="top"/>
    </xf>
    <xf numFmtId="0" fontId="20" fillId="24" borderId="10" xfId="52" applyFont="1" applyFill="1" applyBorder="1" applyAlignment="1" quotePrefix="1">
      <alignment horizontal="left" vertical="top"/>
    </xf>
    <xf numFmtId="0" fontId="21" fillId="24" borderId="10" xfId="52" applyFont="1" applyFill="1" applyBorder="1" applyAlignment="1">
      <alignment horizontal="left" vertical="top" wrapText="1"/>
    </xf>
    <xf numFmtId="0" fontId="22" fillId="24" borderId="10" xfId="52" applyFont="1" applyFill="1" applyBorder="1" applyAlignment="1">
      <alignment horizontal="left" vertical="center" textRotation="90" wrapText="1"/>
    </xf>
    <xf numFmtId="0" fontId="21" fillId="24" borderId="10" xfId="52" applyNumberFormat="1" applyFont="1" applyFill="1" applyBorder="1" applyAlignment="1" applyProtection="1">
      <alignment horizontal="left" vertical="top" wrapText="1"/>
      <protection/>
    </xf>
    <xf numFmtId="0" fontId="44" fillId="24" borderId="10" xfId="0" applyFont="1" applyFill="1" applyBorder="1" applyAlignment="1">
      <alignment/>
    </xf>
    <xf numFmtId="49" fontId="19" fillId="24" borderId="10" xfId="52" applyNumberFormat="1" applyFont="1" applyFill="1" applyBorder="1" applyAlignment="1">
      <alignment horizontal="left" vertical="top"/>
    </xf>
    <xf numFmtId="0" fontId="22" fillId="24" borderId="10" xfId="52" applyFont="1" applyFill="1" applyBorder="1" applyAlignment="1">
      <alignment vertical="top" wrapText="1"/>
    </xf>
    <xf numFmtId="2" fontId="40" fillId="24" borderId="10" xfId="52" applyNumberFormat="1" applyFont="1" applyFill="1" applyBorder="1" applyAlignment="1" applyProtection="1">
      <alignment horizontal="left" vertical="top" wrapText="1"/>
      <protection/>
    </xf>
    <xf numFmtId="2" fontId="24" fillId="24" borderId="10" xfId="0" applyNumberFormat="1" applyFont="1" applyFill="1" applyBorder="1" applyAlignment="1">
      <alignment horizontal="left" vertical="top"/>
    </xf>
    <xf numFmtId="2" fontId="26" fillId="24" borderId="10" xfId="0" applyNumberFormat="1" applyFont="1" applyFill="1" applyBorder="1" applyAlignment="1">
      <alignment horizontal="left" vertical="top"/>
    </xf>
    <xf numFmtId="2" fontId="25" fillId="24" borderId="10" xfId="0" applyNumberFormat="1" applyFont="1" applyFill="1" applyBorder="1" applyAlignment="1">
      <alignment vertical="top" wrapText="1"/>
    </xf>
    <xf numFmtId="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9" fillId="24" borderId="10" xfId="52" applyFont="1" applyFill="1" applyBorder="1" applyAlignment="1" quotePrefix="1">
      <alignment horizontal="left" vertical="top"/>
    </xf>
    <xf numFmtId="0" fontId="22" fillId="24" borderId="10" xfId="52" applyFont="1" applyFill="1" applyBorder="1" applyAlignment="1">
      <alignment horizontal="left" vertical="top" wrapText="1"/>
    </xf>
    <xf numFmtId="2" fontId="19" fillId="24" borderId="10" xfId="52" applyNumberFormat="1" applyFont="1" applyFill="1" applyBorder="1" applyAlignment="1" applyProtection="1">
      <alignment horizontal="left" vertical="top"/>
      <protection/>
    </xf>
    <xf numFmtId="2" fontId="20" fillId="24" borderId="10" xfId="52" applyNumberFormat="1" applyFont="1" applyFill="1" applyBorder="1" applyAlignment="1" applyProtection="1">
      <alignment horizontal="left" vertical="top"/>
      <protection/>
    </xf>
    <xf numFmtId="0" fontId="22" fillId="24" borderId="10" xfId="0" applyFont="1" applyFill="1" applyBorder="1" applyAlignment="1">
      <alignment vertical="top" wrapText="1"/>
    </xf>
    <xf numFmtId="2" fontId="22" fillId="24" borderId="10" xfId="0" applyNumberFormat="1" applyFont="1" applyFill="1" applyBorder="1" applyAlignment="1">
      <alignment/>
    </xf>
    <xf numFmtId="2" fontId="24" fillId="24" borderId="10" xfId="0" applyNumberFormat="1" applyFont="1" applyFill="1" applyBorder="1" applyAlignment="1">
      <alignment/>
    </xf>
    <xf numFmtId="0" fontId="22" fillId="24" borderId="10" xfId="52" applyNumberFormat="1" applyFont="1" applyFill="1" applyBorder="1" applyAlignment="1" applyProtection="1">
      <alignment horizontal="left" vertical="top"/>
      <protection/>
    </xf>
    <xf numFmtId="2" fontId="0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vertical="top"/>
    </xf>
    <xf numFmtId="2" fontId="21" fillId="24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/>
    </xf>
    <xf numFmtId="49" fontId="20" fillId="24" borderId="10" xfId="52" applyNumberFormat="1" applyFont="1" applyFill="1" applyBorder="1" applyAlignment="1">
      <alignment horizontal="left" vertical="top" wrapText="1"/>
    </xf>
    <xf numFmtId="0" fontId="21" fillId="24" borderId="10" xfId="52" applyNumberFormat="1" applyFont="1" applyFill="1" applyBorder="1" applyAlignment="1" applyProtection="1">
      <alignment horizontal="left" vertical="center" textRotation="90" wrapText="1"/>
      <protection/>
    </xf>
    <xf numFmtId="0" fontId="21" fillId="24" borderId="10" xfId="0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37" fillId="24" borderId="1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 vertical="top"/>
    </xf>
    <xf numFmtId="2" fontId="0" fillId="24" borderId="0" xfId="0" applyNumberFormat="1" applyFont="1" applyFill="1" applyBorder="1" applyAlignment="1">
      <alignment/>
    </xf>
    <xf numFmtId="0" fontId="36" fillId="24" borderId="10" xfId="0" applyNumberFormat="1" applyFont="1" applyFill="1" applyBorder="1" applyAlignment="1" applyProtection="1">
      <alignment horizontal="center" vertical="center" wrapText="1"/>
      <protection/>
    </xf>
    <xf numFmtId="0" fontId="36" fillId="24" borderId="10" xfId="0" applyFont="1" applyFill="1" applyBorder="1" applyAlignment="1">
      <alignment vertical="top" wrapText="1"/>
    </xf>
    <xf numFmtId="0" fontId="22" fillId="24" borderId="10" xfId="52" applyNumberFormat="1" applyFont="1" applyFill="1" applyBorder="1" applyAlignment="1" applyProtection="1">
      <alignment vertical="top" textRotation="90" wrapText="1"/>
      <protection/>
    </xf>
    <xf numFmtId="0" fontId="31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textRotation="90" wrapText="1"/>
    </xf>
    <xf numFmtId="0" fontId="21" fillId="24" borderId="10" xfId="0" applyFont="1" applyFill="1" applyBorder="1" applyAlignment="1">
      <alignment horizontal="justify" vertical="top" wrapText="1"/>
    </xf>
    <xf numFmtId="49" fontId="28" fillId="24" borderId="10" xfId="0" applyNumberFormat="1" applyFont="1" applyFill="1" applyBorder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0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42"/>
  <sheetViews>
    <sheetView tabSelected="1" view="pageBreakPreview" zoomScale="24" zoomScaleSheetLayoutView="24" zoomScalePageLayoutView="0" workbookViewId="0" topLeftCell="A46">
      <selection activeCell="F70" sqref="F70"/>
    </sheetView>
  </sheetViews>
  <sheetFormatPr defaultColWidth="9.00390625" defaultRowHeight="12.75"/>
  <cols>
    <col min="1" max="1" width="5.125" style="16" customWidth="1"/>
    <col min="2" max="2" width="11.50390625" style="16" customWidth="1"/>
    <col min="3" max="3" width="5.625" style="16" customWidth="1"/>
    <col min="4" max="4" width="20.625" style="16" customWidth="1"/>
    <col min="5" max="5" width="4.125" style="16" customWidth="1"/>
    <col min="6" max="6" width="48.50390625" style="16" customWidth="1"/>
    <col min="7" max="7" width="0.37109375" style="16" hidden="1" customWidth="1"/>
    <col min="8" max="8" width="10.625" style="16" hidden="1" customWidth="1"/>
    <col min="9" max="9" width="11.375" style="16" hidden="1" customWidth="1"/>
    <col min="10" max="10" width="10.375" style="16" hidden="1" customWidth="1"/>
    <col min="11" max="11" width="10.125" style="16" hidden="1" customWidth="1"/>
    <col min="12" max="12" width="9.50390625" style="16" hidden="1" customWidth="1"/>
    <col min="13" max="13" width="4.00390625" style="16" hidden="1" customWidth="1"/>
    <col min="14" max="14" width="0.12890625" style="16" hidden="1" customWidth="1"/>
    <col min="15" max="15" width="10.625" style="16" hidden="1" customWidth="1"/>
    <col min="16" max="16" width="12.375" style="16" hidden="1" customWidth="1"/>
    <col min="17" max="17" width="13.375" style="16" hidden="1" customWidth="1"/>
    <col min="18" max="18" width="11.375" style="16" hidden="1" customWidth="1"/>
    <col min="19" max="19" width="10.875" style="16" hidden="1" customWidth="1"/>
    <col min="20" max="20" width="11.625" style="16" hidden="1" customWidth="1"/>
    <col min="21" max="21" width="10.875" style="16" hidden="1" customWidth="1"/>
    <col min="22" max="22" width="11.125" style="16" hidden="1" customWidth="1"/>
    <col min="23" max="23" width="9.50390625" style="16" hidden="1" customWidth="1"/>
    <col min="24" max="24" width="13.875" style="16" hidden="1" customWidth="1"/>
    <col min="25" max="25" width="9.875" style="16" hidden="1" customWidth="1"/>
    <col min="26" max="26" width="10.875" style="16" hidden="1" customWidth="1"/>
    <col min="27" max="27" width="10.125" style="16" hidden="1" customWidth="1"/>
    <col min="28" max="28" width="10.50390625" style="16" hidden="1" customWidth="1"/>
    <col min="29" max="29" width="1.875" style="16" hidden="1" customWidth="1"/>
    <col min="30" max="30" width="1.4921875" style="16" hidden="1" customWidth="1"/>
    <col min="31" max="31" width="9.50390625" style="16" hidden="1" customWidth="1"/>
    <col min="32" max="33" width="10.00390625" style="16" hidden="1" customWidth="1"/>
    <col min="34" max="34" width="10.50390625" style="16" hidden="1" customWidth="1"/>
    <col min="35" max="35" width="11.50390625" style="16" hidden="1" customWidth="1"/>
    <col min="36" max="36" width="12.00390625" style="16" hidden="1" customWidth="1"/>
    <col min="37" max="37" width="10.375" style="16" hidden="1" customWidth="1"/>
    <col min="38" max="38" width="13.375" style="16" hidden="1" customWidth="1"/>
    <col min="39" max="39" width="9.625" style="16" hidden="1" customWidth="1"/>
    <col min="40" max="40" width="11.125" style="16" hidden="1" customWidth="1"/>
    <col min="41" max="42" width="10.875" style="16" hidden="1" customWidth="1"/>
    <col min="43" max="43" width="9.875" style="16" hidden="1" customWidth="1"/>
    <col min="44" max="44" width="12.375" style="16" hidden="1" customWidth="1"/>
    <col min="45" max="45" width="10.375" style="16" hidden="1" customWidth="1"/>
    <col min="46" max="46" width="11.875" style="16" hidden="1" customWidth="1"/>
    <col min="47" max="47" width="6.50390625" style="16" hidden="1" customWidth="1"/>
    <col min="48" max="48" width="10.875" style="16" hidden="1" customWidth="1"/>
    <col min="49" max="49" width="9.50390625" style="16" hidden="1" customWidth="1"/>
    <col min="50" max="50" width="11.50390625" style="16" hidden="1" customWidth="1"/>
    <col min="51" max="52" width="11.375" style="16" hidden="1" customWidth="1"/>
    <col min="53" max="53" width="9.125" style="16" hidden="1" customWidth="1"/>
    <col min="54" max="54" width="10.50390625" style="16" hidden="1" customWidth="1"/>
    <col min="55" max="56" width="10.875" style="16" hidden="1" customWidth="1"/>
    <col min="57" max="58" width="9.125" style="16" hidden="1" customWidth="1"/>
    <col min="59" max="59" width="12.00390625" style="16" hidden="1" customWidth="1"/>
    <col min="60" max="60" width="9.125" style="16" hidden="1" customWidth="1"/>
    <col min="61" max="61" width="10.375" style="16" hidden="1" customWidth="1"/>
    <col min="62" max="62" width="10.50390625" style="16" hidden="1" customWidth="1"/>
    <col min="63" max="63" width="8.875" style="16" hidden="1" customWidth="1"/>
    <col min="64" max="64" width="9.625" style="16" hidden="1" customWidth="1"/>
    <col min="65" max="66" width="11.375" style="16" hidden="1" customWidth="1"/>
    <col min="67" max="67" width="11.50390625" style="16" hidden="1" customWidth="1"/>
    <col min="68" max="68" width="11.00390625" style="16" hidden="1" customWidth="1"/>
    <col min="69" max="69" width="9.00390625" style="16" hidden="1" customWidth="1"/>
    <col min="70" max="71" width="9.50390625" style="16" hidden="1" customWidth="1"/>
    <col min="72" max="72" width="11.00390625" style="16" hidden="1" customWidth="1"/>
    <col min="73" max="73" width="11.375" style="16" hidden="1" customWidth="1"/>
    <col min="74" max="74" width="11.00390625" style="16" hidden="1" customWidth="1"/>
    <col min="75" max="78" width="9.50390625" style="16" hidden="1" customWidth="1"/>
    <col min="79" max="79" width="11.00390625" style="16" hidden="1" customWidth="1"/>
    <col min="80" max="80" width="10.875" style="16" hidden="1" customWidth="1"/>
    <col min="81" max="81" width="9.50390625" style="16" hidden="1" customWidth="1"/>
    <col min="82" max="82" width="11.875" style="16" hidden="1" customWidth="1"/>
    <col min="83" max="83" width="9.625" style="16" hidden="1" customWidth="1"/>
    <col min="84" max="84" width="11.375" style="16" hidden="1" customWidth="1"/>
    <col min="85" max="85" width="7.125" style="16" hidden="1" customWidth="1"/>
    <col min="86" max="86" width="9.50390625" style="16" hidden="1" customWidth="1"/>
    <col min="87" max="87" width="9.125" style="16" hidden="1" customWidth="1"/>
    <col min="88" max="88" width="11.125" style="16" hidden="1" customWidth="1"/>
    <col min="89" max="89" width="11.25390625" style="16" hidden="1" customWidth="1"/>
    <col min="90" max="90" width="6.50390625" style="16" hidden="1" customWidth="1"/>
    <col min="91" max="91" width="11.50390625" style="16" hidden="1" customWidth="1"/>
    <col min="92" max="93" width="11.50390625" style="16" customWidth="1"/>
    <col min="94" max="94" width="11.00390625" style="16" customWidth="1"/>
    <col min="95" max="95" width="11.50390625" style="16" customWidth="1"/>
    <col min="96" max="16384" width="8.875" style="16" customWidth="1"/>
  </cols>
  <sheetData>
    <row r="2" ht="12.75">
      <c r="CO2" s="16" t="s">
        <v>141</v>
      </c>
    </row>
    <row r="3" ht="15">
      <c r="CO3" s="17" t="s">
        <v>142</v>
      </c>
    </row>
    <row r="4" ht="12.75">
      <c r="CO4" s="18" t="s">
        <v>143</v>
      </c>
    </row>
    <row r="5" ht="12.75">
      <c r="CO5" s="18" t="s">
        <v>144</v>
      </c>
    </row>
    <row r="6" ht="12.75">
      <c r="CO6" s="18" t="s">
        <v>145</v>
      </c>
    </row>
    <row r="8" spans="2:8" ht="13.5">
      <c r="B8" s="19" t="s">
        <v>151</v>
      </c>
      <c r="C8" s="19"/>
      <c r="D8" s="19"/>
      <c r="E8" s="19"/>
      <c r="F8" s="19"/>
      <c r="G8" s="20"/>
      <c r="H8" s="20"/>
    </row>
    <row r="9" spans="2:6" ht="17.25">
      <c r="B9" s="16" t="s">
        <v>150</v>
      </c>
      <c r="F9" s="21"/>
    </row>
    <row r="10" spans="2:95" ht="12.75" customHeight="1">
      <c r="B10" s="22" t="s">
        <v>98</v>
      </c>
      <c r="C10" s="23" t="s">
        <v>99</v>
      </c>
      <c r="D10" s="22" t="s">
        <v>135</v>
      </c>
      <c r="E10" s="24" t="s">
        <v>104</v>
      </c>
      <c r="F10" s="25" t="s">
        <v>87</v>
      </c>
      <c r="G10" s="25" t="s">
        <v>88</v>
      </c>
      <c r="H10" s="25" t="s">
        <v>89</v>
      </c>
      <c r="I10" s="25" t="s">
        <v>90</v>
      </c>
      <c r="J10" s="22" t="s">
        <v>91</v>
      </c>
      <c r="K10" s="22" t="s">
        <v>91</v>
      </c>
      <c r="CC10" s="22" t="s">
        <v>112</v>
      </c>
      <c r="CD10" s="26"/>
      <c r="CE10" s="26"/>
      <c r="CF10" s="26"/>
      <c r="CG10" s="26"/>
      <c r="CH10" s="26"/>
      <c r="CI10" s="26"/>
      <c r="CJ10" s="26"/>
      <c r="CK10" s="26"/>
      <c r="CL10" s="27"/>
      <c r="CM10" s="28"/>
      <c r="CN10" s="25" t="s">
        <v>88</v>
      </c>
      <c r="CO10" s="25" t="s">
        <v>146</v>
      </c>
      <c r="CP10" s="25" t="s">
        <v>147</v>
      </c>
      <c r="CQ10" s="22" t="s">
        <v>91</v>
      </c>
    </row>
    <row r="11" spans="2:95" ht="118.5" customHeight="1">
      <c r="B11" s="29"/>
      <c r="C11" s="30"/>
      <c r="D11" s="29"/>
      <c r="E11" s="31"/>
      <c r="F11" s="32"/>
      <c r="G11" s="32"/>
      <c r="H11" s="32"/>
      <c r="I11" s="32"/>
      <c r="J11" s="29"/>
      <c r="K11" s="29"/>
      <c r="L11" s="26" t="s">
        <v>7</v>
      </c>
      <c r="M11" s="26" t="s">
        <v>8</v>
      </c>
      <c r="N11" s="33" t="s">
        <v>10</v>
      </c>
      <c r="O11" s="34" t="s">
        <v>9</v>
      </c>
      <c r="P11" s="26" t="s">
        <v>12</v>
      </c>
      <c r="Q11" s="26" t="s">
        <v>13</v>
      </c>
      <c r="R11" s="34" t="s">
        <v>11</v>
      </c>
      <c r="S11" s="34" t="s">
        <v>18</v>
      </c>
      <c r="T11" s="35" t="s">
        <v>19</v>
      </c>
      <c r="U11" s="36" t="s">
        <v>37</v>
      </c>
      <c r="V11" s="36" t="s">
        <v>38</v>
      </c>
      <c r="W11" s="37" t="s">
        <v>24</v>
      </c>
      <c r="X11" s="26" t="s">
        <v>29</v>
      </c>
      <c r="Y11" s="26" t="s">
        <v>30</v>
      </c>
      <c r="Z11" s="37" t="s">
        <v>34</v>
      </c>
      <c r="AA11" s="35" t="s">
        <v>36</v>
      </c>
      <c r="AB11" s="36" t="s">
        <v>39</v>
      </c>
      <c r="AC11" s="34" t="s">
        <v>31</v>
      </c>
      <c r="AD11" s="26" t="s">
        <v>32</v>
      </c>
      <c r="AE11" s="26" t="s">
        <v>33</v>
      </c>
      <c r="AF11" s="26" t="s">
        <v>35</v>
      </c>
      <c r="AG11" s="26"/>
      <c r="AH11" s="36" t="s">
        <v>40</v>
      </c>
      <c r="AI11" s="35" t="s">
        <v>41</v>
      </c>
      <c r="AJ11" s="36" t="s">
        <v>42</v>
      </c>
      <c r="AK11" s="38" t="s">
        <v>43</v>
      </c>
      <c r="AL11" s="34" t="s">
        <v>44</v>
      </c>
      <c r="AM11" s="34" t="s">
        <v>45</v>
      </c>
      <c r="AN11" s="26" t="s">
        <v>46</v>
      </c>
      <c r="AO11" s="36" t="s">
        <v>47</v>
      </c>
      <c r="AP11" s="36" t="s">
        <v>49</v>
      </c>
      <c r="AQ11" s="39" t="s">
        <v>24</v>
      </c>
      <c r="AR11" s="36" t="s">
        <v>50</v>
      </c>
      <c r="AS11" s="35" t="s">
        <v>51</v>
      </c>
      <c r="AT11" s="36" t="s">
        <v>52</v>
      </c>
      <c r="AU11" s="39" t="s">
        <v>24</v>
      </c>
      <c r="AV11" s="26" t="s">
        <v>57</v>
      </c>
      <c r="AW11" s="26" t="s">
        <v>58</v>
      </c>
      <c r="AX11" s="26" t="s">
        <v>59</v>
      </c>
      <c r="AY11" s="26" t="s">
        <v>61</v>
      </c>
      <c r="AZ11" s="36" t="s">
        <v>60</v>
      </c>
      <c r="BA11" s="39" t="s">
        <v>24</v>
      </c>
      <c r="BB11" s="36" t="s">
        <v>63</v>
      </c>
      <c r="BC11" s="35" t="s">
        <v>64</v>
      </c>
      <c r="BD11" s="36" t="s">
        <v>65</v>
      </c>
      <c r="BE11" s="26"/>
      <c r="BF11" s="36" t="s">
        <v>68</v>
      </c>
      <c r="BG11" s="36" t="s">
        <v>83</v>
      </c>
      <c r="BH11" s="39" t="s">
        <v>24</v>
      </c>
      <c r="BI11" s="26" t="s">
        <v>69</v>
      </c>
      <c r="BJ11" s="40" t="s">
        <v>76</v>
      </c>
      <c r="BK11" s="26" t="s">
        <v>70</v>
      </c>
      <c r="BL11" s="26" t="s">
        <v>71</v>
      </c>
      <c r="BM11" s="26" t="s">
        <v>72</v>
      </c>
      <c r="BN11" s="36" t="s">
        <v>73</v>
      </c>
      <c r="BO11" s="35" t="s">
        <v>74</v>
      </c>
      <c r="BP11" s="36" t="s">
        <v>75</v>
      </c>
      <c r="BQ11" s="26"/>
      <c r="BR11" s="26" t="s">
        <v>78</v>
      </c>
      <c r="BS11" s="26" t="s">
        <v>79</v>
      </c>
      <c r="BT11" s="34" t="s">
        <v>80</v>
      </c>
      <c r="BU11" s="36" t="s">
        <v>84</v>
      </c>
      <c r="BV11" s="36" t="s">
        <v>81</v>
      </c>
      <c r="BW11" s="35" t="s">
        <v>82</v>
      </c>
      <c r="BX11" s="39" t="s">
        <v>24</v>
      </c>
      <c r="BY11" s="41" t="s">
        <v>85</v>
      </c>
      <c r="BZ11" s="41"/>
      <c r="CA11" s="36" t="s">
        <v>86</v>
      </c>
      <c r="CB11" s="36" t="s">
        <v>81</v>
      </c>
      <c r="CC11" s="29"/>
      <c r="CD11" s="42" t="s">
        <v>117</v>
      </c>
      <c r="CE11" s="42" t="s">
        <v>116</v>
      </c>
      <c r="CF11" s="43" t="s">
        <v>123</v>
      </c>
      <c r="CG11" s="26" t="s">
        <v>124</v>
      </c>
      <c r="CH11" s="26" t="s">
        <v>127</v>
      </c>
      <c r="CI11" s="44" t="s">
        <v>128</v>
      </c>
      <c r="CJ11" s="45" t="s">
        <v>129</v>
      </c>
      <c r="CK11" s="46" t="s">
        <v>132</v>
      </c>
      <c r="CL11" s="47" t="s">
        <v>124</v>
      </c>
      <c r="CM11" s="48" t="s">
        <v>136</v>
      </c>
      <c r="CN11" s="32"/>
      <c r="CO11" s="32"/>
      <c r="CP11" s="32"/>
      <c r="CQ11" s="29"/>
    </row>
    <row r="12" spans="1:95" ht="26.25" customHeight="1">
      <c r="A12" s="49"/>
      <c r="B12" s="50" t="s">
        <v>106</v>
      </c>
      <c r="C12" s="51"/>
      <c r="D12" s="52" t="s">
        <v>3</v>
      </c>
      <c r="E12" s="53"/>
      <c r="F12" s="54" t="s">
        <v>4</v>
      </c>
      <c r="G12" s="55" t="e">
        <f>SUM(#REF!)</f>
        <v>#REF!</v>
      </c>
      <c r="H12" s="55" t="e">
        <f>SUM(#REF!)</f>
        <v>#REF!</v>
      </c>
      <c r="I12" s="55" t="e">
        <f>SUM(#REF!)</f>
        <v>#REF!</v>
      </c>
      <c r="J12" s="55" t="e">
        <f>SUM(#REF!)</f>
        <v>#REF!</v>
      </c>
      <c r="K12" s="55" t="e">
        <f>SUM(#REF!)</f>
        <v>#REF!</v>
      </c>
      <c r="L12" s="55" t="e">
        <f>SUM(#REF!)</f>
        <v>#REF!</v>
      </c>
      <c r="M12" s="55" t="e">
        <f>SUM(#REF!)</f>
        <v>#REF!</v>
      </c>
      <c r="N12" s="55" t="e">
        <f>SUM(#REF!)</f>
        <v>#REF!</v>
      </c>
      <c r="O12" s="55" t="e">
        <f>SUM(#REF!)</f>
        <v>#REF!</v>
      </c>
      <c r="P12" s="55" t="e">
        <f>SUM(#REF!)</f>
        <v>#REF!</v>
      </c>
      <c r="Q12" s="55" t="e">
        <f>SUM(#REF!)</f>
        <v>#REF!</v>
      </c>
      <c r="R12" s="55" t="e">
        <f>SUM(#REF!)</f>
        <v>#REF!</v>
      </c>
      <c r="S12" s="55" t="e">
        <f>SUM(#REF!)</f>
        <v>#REF!</v>
      </c>
      <c r="T12" s="55" t="e">
        <f>SUM(#REF!)</f>
        <v>#REF!</v>
      </c>
      <c r="U12" s="55" t="e">
        <f>SUM(#REF!)</f>
        <v>#REF!</v>
      </c>
      <c r="V12" s="55" t="e">
        <f>SUM(#REF!)</f>
        <v>#REF!</v>
      </c>
      <c r="W12" s="55" t="e">
        <f>SUM(#REF!)</f>
        <v>#REF!</v>
      </c>
      <c r="X12" s="55" t="e">
        <f>SUM(#REF!)</f>
        <v>#REF!</v>
      </c>
      <c r="Y12" s="55" t="e">
        <f>SUM(#REF!)</f>
        <v>#REF!</v>
      </c>
      <c r="Z12" s="55" t="e">
        <f>SUM(#REF!)</f>
        <v>#REF!</v>
      </c>
      <c r="AA12" s="55" t="e">
        <f>SUM(#REF!)</f>
        <v>#REF!</v>
      </c>
      <c r="AB12" s="55" t="e">
        <f>SUM(#REF!)</f>
        <v>#REF!</v>
      </c>
      <c r="AC12" s="55" t="e">
        <f>SUM(#REF!)</f>
        <v>#REF!</v>
      </c>
      <c r="AD12" s="55" t="e">
        <f>SUM(#REF!)</f>
        <v>#REF!</v>
      </c>
      <c r="AE12" s="55" t="e">
        <f>SUM(#REF!)</f>
        <v>#REF!</v>
      </c>
      <c r="AF12" s="55" t="e">
        <f>SUM(#REF!)</f>
        <v>#REF!</v>
      </c>
      <c r="AG12" s="55" t="e">
        <f>SUM(#REF!)</f>
        <v>#REF!</v>
      </c>
      <c r="AH12" s="55" t="e">
        <f>SUM(#REF!)</f>
        <v>#REF!</v>
      </c>
      <c r="AI12" s="55" t="e">
        <f>SUM(#REF!)</f>
        <v>#REF!</v>
      </c>
      <c r="AJ12" s="55" t="e">
        <f>SUM(#REF!)</f>
        <v>#REF!</v>
      </c>
      <c r="AK12" s="55" t="e">
        <f>SUM(#REF!)</f>
        <v>#REF!</v>
      </c>
      <c r="AL12" s="55" t="e">
        <f>SUM(#REF!)</f>
        <v>#REF!</v>
      </c>
      <c r="AM12" s="55" t="e">
        <f>SUM(#REF!)</f>
        <v>#REF!</v>
      </c>
      <c r="AN12" s="55" t="e">
        <f>SUM(#REF!)</f>
        <v>#REF!</v>
      </c>
      <c r="AO12" s="55" t="e">
        <f>SUM(#REF!)</f>
        <v>#REF!</v>
      </c>
      <c r="AP12" s="55" t="e">
        <f>SUM(#REF!)</f>
        <v>#REF!</v>
      </c>
      <c r="AQ12" s="55" t="e">
        <f>SUM(#REF!)</f>
        <v>#REF!</v>
      </c>
      <c r="AR12" s="55" t="e">
        <f>SUM(#REF!)</f>
        <v>#REF!</v>
      </c>
      <c r="AS12" s="55" t="e">
        <f>SUM(#REF!)</f>
        <v>#REF!</v>
      </c>
      <c r="AT12" s="55" t="e">
        <f>SUM(#REF!)</f>
        <v>#REF!</v>
      </c>
      <c r="AU12" s="55" t="e">
        <f>SUM(#REF!)</f>
        <v>#REF!</v>
      </c>
      <c r="AV12" s="55" t="e">
        <f>SUM(#REF!)</f>
        <v>#REF!</v>
      </c>
      <c r="AW12" s="55" t="e">
        <f>SUM(#REF!)</f>
        <v>#REF!</v>
      </c>
      <c r="AX12" s="55" t="e">
        <f>SUM(#REF!)</f>
        <v>#REF!</v>
      </c>
      <c r="AY12" s="55" t="e">
        <f>SUM(#REF!)</f>
        <v>#REF!</v>
      </c>
      <c r="AZ12" s="55" t="e">
        <f>SUM(#REF!)</f>
        <v>#REF!</v>
      </c>
      <c r="BA12" s="55" t="e">
        <f>SUM(#REF!)</f>
        <v>#REF!</v>
      </c>
      <c r="BB12" s="55" t="e">
        <f>SUM(#REF!)</f>
        <v>#REF!</v>
      </c>
      <c r="BC12" s="55" t="e">
        <f>SUM(#REF!)</f>
        <v>#REF!</v>
      </c>
      <c r="BD12" s="55" t="e">
        <f>SUM(#REF!)</f>
        <v>#REF!</v>
      </c>
      <c r="BE12" s="55" t="e">
        <f>SUM(#REF!)</f>
        <v>#REF!</v>
      </c>
      <c r="BF12" s="55" t="e">
        <f>SUM(#REF!)</f>
        <v>#REF!</v>
      </c>
      <c r="BG12" s="55" t="e">
        <f>SUM(#REF!)</f>
        <v>#REF!</v>
      </c>
      <c r="BH12" s="55" t="e">
        <f>SUM(#REF!)</f>
        <v>#REF!</v>
      </c>
      <c r="BI12" s="55" t="e">
        <f>SUM(#REF!)</f>
        <v>#REF!</v>
      </c>
      <c r="BJ12" s="55" t="e">
        <f>SUM(#REF!)</f>
        <v>#REF!</v>
      </c>
      <c r="BK12" s="55" t="e">
        <f>SUM(#REF!)</f>
        <v>#REF!</v>
      </c>
      <c r="BL12" s="55" t="e">
        <f>SUM(#REF!)</f>
        <v>#REF!</v>
      </c>
      <c r="BM12" s="55" t="e">
        <f>SUM(#REF!)</f>
        <v>#REF!</v>
      </c>
      <c r="BN12" s="55" t="e">
        <f>SUM(#REF!)</f>
        <v>#REF!</v>
      </c>
      <c r="BO12" s="55" t="e">
        <f>SUM(#REF!)</f>
        <v>#REF!</v>
      </c>
      <c r="BP12" s="55" t="e">
        <f>SUM(#REF!)</f>
        <v>#REF!</v>
      </c>
      <c r="BQ12" s="55" t="e">
        <f>SUM(#REF!)</f>
        <v>#REF!</v>
      </c>
      <c r="BR12" s="55" t="e">
        <f>SUM(#REF!)</f>
        <v>#REF!</v>
      </c>
      <c r="BS12" s="55" t="e">
        <f>SUM(#REF!)</f>
        <v>#REF!</v>
      </c>
      <c r="BT12" s="55" t="e">
        <f>SUM(#REF!)</f>
        <v>#REF!</v>
      </c>
      <c r="BU12" s="55" t="e">
        <f>SUM(#REF!)</f>
        <v>#REF!</v>
      </c>
      <c r="BV12" s="55" t="e">
        <f>SUM(#REF!)</f>
        <v>#REF!</v>
      </c>
      <c r="BW12" s="55" t="e">
        <f>SUM(#REF!)</f>
        <v>#REF!</v>
      </c>
      <c r="BX12" s="55" t="e">
        <f>SUM(#REF!)</f>
        <v>#REF!</v>
      </c>
      <c r="BY12" s="55" t="e">
        <f>SUM(#REF!)</f>
        <v>#REF!</v>
      </c>
      <c r="BZ12" s="55" t="e">
        <f>SUM(#REF!)</f>
        <v>#REF!</v>
      </c>
      <c r="CA12" s="55" t="e">
        <f>SUM(#REF!)</f>
        <v>#REF!</v>
      </c>
      <c r="CB12" s="55" t="e">
        <f>SUM(#REF!)</f>
        <v>#REF!</v>
      </c>
      <c r="CC12" s="56">
        <f aca="true" t="shared" si="0" ref="CC12:CK12">SUM(CC13:CC18)</f>
        <v>110000</v>
      </c>
      <c r="CD12" s="57">
        <f t="shared" si="0"/>
        <v>422271</v>
      </c>
      <c r="CE12" s="57">
        <f t="shared" si="0"/>
        <v>0</v>
      </c>
      <c r="CF12" s="57">
        <f t="shared" si="0"/>
        <v>532271</v>
      </c>
      <c r="CG12" s="57">
        <f t="shared" si="0"/>
        <v>0</v>
      </c>
      <c r="CH12" s="57">
        <f t="shared" si="0"/>
        <v>110000</v>
      </c>
      <c r="CI12" s="57">
        <f t="shared" si="0"/>
        <v>0</v>
      </c>
      <c r="CJ12" s="57">
        <f t="shared" si="0"/>
        <v>83000</v>
      </c>
      <c r="CK12" s="57">
        <f t="shared" si="0"/>
        <v>615271</v>
      </c>
      <c r="CL12" s="47"/>
      <c r="CM12" s="57">
        <f>SUM(CM13:CM18)</f>
        <v>195271</v>
      </c>
      <c r="CN12" s="57"/>
      <c r="CO12" s="57"/>
      <c r="CP12" s="26"/>
      <c r="CQ12" s="57">
        <f>SUM(CQ13:CQ21)</f>
        <v>1554077.12</v>
      </c>
    </row>
    <row r="13" spans="1:95" ht="26.25" customHeight="1">
      <c r="A13" s="49"/>
      <c r="B13" s="58" t="s">
        <v>100</v>
      </c>
      <c r="C13" s="59" t="s">
        <v>101</v>
      </c>
      <c r="D13" s="60" t="s">
        <v>97</v>
      </c>
      <c r="E13" s="61">
        <v>3110</v>
      </c>
      <c r="F13" s="5" t="s">
        <v>0</v>
      </c>
      <c r="G13" s="1"/>
      <c r="H13" s="1"/>
      <c r="I13" s="1"/>
      <c r="J13" s="1"/>
      <c r="K13" s="1"/>
      <c r="L13" s="1"/>
      <c r="M13" s="1"/>
      <c r="N13" s="1"/>
      <c r="O13" s="1" t="s">
        <v>22</v>
      </c>
      <c r="P13" s="1"/>
      <c r="Q13" s="1">
        <v>181240</v>
      </c>
      <c r="R13" s="62"/>
      <c r="S13" s="62" t="s">
        <v>14</v>
      </c>
      <c r="T13" s="1" t="s">
        <v>21</v>
      </c>
      <c r="U13" s="1">
        <v>181240</v>
      </c>
      <c r="V13" s="1">
        <v>266980</v>
      </c>
      <c r="W13" s="63" t="s">
        <v>23</v>
      </c>
      <c r="X13" s="1"/>
      <c r="Y13" s="1"/>
      <c r="Z13" s="1">
        <f>H13+K13+L13+M13+N13+P13+Q13+X13+Y13</f>
        <v>181240</v>
      </c>
      <c r="AA13" s="1">
        <v>181240</v>
      </c>
      <c r="AB13" s="1">
        <f>Z13-AA13</f>
        <v>0</v>
      </c>
      <c r="AC13" s="1"/>
      <c r="AD13" s="1">
        <v>10740</v>
      </c>
      <c r="AE13" s="1"/>
      <c r="AF13" s="1"/>
      <c r="AG13" s="1"/>
      <c r="AH13" s="1">
        <f>Z13+AC13+AD13+AE13+AF13+AG13</f>
        <v>191980</v>
      </c>
      <c r="AI13" s="1">
        <v>10740</v>
      </c>
      <c r="AJ13" s="1">
        <f>AH13-AI13</f>
        <v>181240</v>
      </c>
      <c r="AK13" s="1"/>
      <c r="AL13" s="1"/>
      <c r="AM13" s="1"/>
      <c r="AN13" s="1"/>
      <c r="AO13" s="1"/>
      <c r="AP13" s="1">
        <v>266980</v>
      </c>
      <c r="AQ13" s="63" t="s">
        <v>23</v>
      </c>
      <c r="AR13" s="1">
        <f>AH13+AK13+AL13+AM13+AN13</f>
        <v>191980</v>
      </c>
      <c r="AS13" s="1">
        <v>0</v>
      </c>
      <c r="AT13" s="1">
        <f>AI13+AJ13</f>
        <v>191980</v>
      </c>
      <c r="AU13" s="63" t="s">
        <v>54</v>
      </c>
      <c r="AV13" s="1"/>
      <c r="AW13" s="1"/>
      <c r="AX13" s="1">
        <v>85000</v>
      </c>
      <c r="AY13" s="1">
        <v>85000</v>
      </c>
      <c r="AZ13" s="1">
        <f>AP13+AX13</f>
        <v>351980</v>
      </c>
      <c r="BA13" s="63" t="s">
        <v>62</v>
      </c>
      <c r="BB13" s="1">
        <v>276980</v>
      </c>
      <c r="BC13" s="1">
        <v>85000</v>
      </c>
      <c r="BD13" s="1">
        <v>191980</v>
      </c>
      <c r="BE13" s="64" t="s">
        <v>54</v>
      </c>
      <c r="BF13" s="1"/>
      <c r="BG13" s="1">
        <v>351980</v>
      </c>
      <c r="BH13" s="63" t="s">
        <v>62</v>
      </c>
      <c r="BI13" s="1"/>
      <c r="BJ13" s="1"/>
      <c r="BK13" s="1"/>
      <c r="BL13" s="1"/>
      <c r="BM13" s="1">
        <f>SUM(BI13:BL13)</f>
        <v>0</v>
      </c>
      <c r="BN13" s="1">
        <v>276980</v>
      </c>
      <c r="BO13" s="1">
        <v>85000</v>
      </c>
      <c r="BP13" s="1">
        <v>191980</v>
      </c>
      <c r="BQ13" s="64" t="s">
        <v>54</v>
      </c>
      <c r="BR13" s="1"/>
      <c r="BS13" s="1"/>
      <c r="BT13" s="1">
        <f>SUM(BR13:BS13)</f>
        <v>0</v>
      </c>
      <c r="BU13" s="1">
        <f>BN13+BT13</f>
        <v>276980</v>
      </c>
      <c r="BV13" s="1">
        <v>191980</v>
      </c>
      <c r="BW13" s="1">
        <v>85000</v>
      </c>
      <c r="BX13" s="64" t="s">
        <v>54</v>
      </c>
      <c r="BY13" s="1"/>
      <c r="BZ13" s="1"/>
      <c r="CA13" s="1">
        <v>276980</v>
      </c>
      <c r="CB13" s="1">
        <v>191980</v>
      </c>
      <c r="CC13" s="65">
        <v>110000</v>
      </c>
      <c r="CD13" s="11"/>
      <c r="CE13" s="12"/>
      <c r="CF13" s="13">
        <f>SUM(CC13:CE13)</f>
        <v>110000</v>
      </c>
      <c r="CG13" s="12"/>
      <c r="CH13" s="26">
        <v>110000</v>
      </c>
      <c r="CI13" s="26"/>
      <c r="CJ13" s="66"/>
      <c r="CK13" s="66">
        <v>110000</v>
      </c>
      <c r="CL13" s="47"/>
      <c r="CM13" s="66">
        <v>110000</v>
      </c>
      <c r="CN13" s="66"/>
      <c r="CO13" s="66"/>
      <c r="CP13" s="26"/>
      <c r="CQ13" s="26">
        <v>120000</v>
      </c>
    </row>
    <row r="14" spans="1:95" ht="36" customHeight="1">
      <c r="A14" s="49"/>
      <c r="B14" s="58" t="s">
        <v>139</v>
      </c>
      <c r="C14" s="59"/>
      <c r="D14" s="60" t="s">
        <v>137</v>
      </c>
      <c r="E14" s="61">
        <v>3110</v>
      </c>
      <c r="F14" s="5" t="s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2"/>
      <c r="S14" s="62"/>
      <c r="T14" s="1"/>
      <c r="U14" s="1"/>
      <c r="V14" s="1"/>
      <c r="W14" s="6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63"/>
      <c r="AR14" s="1"/>
      <c r="AS14" s="1"/>
      <c r="AT14" s="1"/>
      <c r="AU14" s="63"/>
      <c r="AV14" s="1"/>
      <c r="AW14" s="1"/>
      <c r="AX14" s="1"/>
      <c r="AY14" s="1"/>
      <c r="AZ14" s="1"/>
      <c r="BA14" s="63"/>
      <c r="BB14" s="1"/>
      <c r="BC14" s="1"/>
      <c r="BD14" s="1"/>
      <c r="BE14" s="64"/>
      <c r="BF14" s="1"/>
      <c r="BG14" s="1"/>
      <c r="BH14" s="63"/>
      <c r="BI14" s="1"/>
      <c r="BJ14" s="1"/>
      <c r="BK14" s="1"/>
      <c r="BL14" s="1"/>
      <c r="BM14" s="1"/>
      <c r="BN14" s="1"/>
      <c r="BO14" s="1"/>
      <c r="BP14" s="1"/>
      <c r="BQ14" s="64"/>
      <c r="BR14" s="1"/>
      <c r="BS14" s="1"/>
      <c r="BT14" s="1"/>
      <c r="BU14" s="1"/>
      <c r="BV14" s="1"/>
      <c r="BW14" s="1"/>
      <c r="BX14" s="64"/>
      <c r="BY14" s="1"/>
      <c r="BZ14" s="1"/>
      <c r="CA14" s="1"/>
      <c r="CB14" s="1"/>
      <c r="CC14" s="65"/>
      <c r="CD14" s="11"/>
      <c r="CE14" s="12"/>
      <c r="CF14" s="13"/>
      <c r="CG14" s="12"/>
      <c r="CH14" s="26"/>
      <c r="CI14" s="26"/>
      <c r="CJ14" s="66"/>
      <c r="CK14" s="66"/>
      <c r="CL14" s="47"/>
      <c r="CM14" s="66"/>
      <c r="CN14" s="66"/>
      <c r="CO14" s="66"/>
      <c r="CP14" s="26"/>
      <c r="CQ14" s="26">
        <v>98600</v>
      </c>
    </row>
    <row r="15" spans="1:95" ht="30.75" customHeight="1">
      <c r="A15" s="49"/>
      <c r="B15" s="58" t="s">
        <v>140</v>
      </c>
      <c r="C15" s="59"/>
      <c r="D15" s="60" t="s">
        <v>138</v>
      </c>
      <c r="E15" s="61">
        <v>3110</v>
      </c>
      <c r="F15" s="5" t="s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2"/>
      <c r="S15" s="62"/>
      <c r="T15" s="1"/>
      <c r="U15" s="1"/>
      <c r="V15" s="1"/>
      <c r="W15" s="6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63"/>
      <c r="AR15" s="1"/>
      <c r="AS15" s="1"/>
      <c r="AT15" s="1"/>
      <c r="AU15" s="63"/>
      <c r="AV15" s="1"/>
      <c r="AW15" s="1"/>
      <c r="AX15" s="1"/>
      <c r="AY15" s="1"/>
      <c r="AZ15" s="1"/>
      <c r="BA15" s="63"/>
      <c r="BB15" s="1"/>
      <c r="BC15" s="1"/>
      <c r="BD15" s="1"/>
      <c r="BE15" s="64"/>
      <c r="BF15" s="1"/>
      <c r="BG15" s="1"/>
      <c r="BH15" s="63"/>
      <c r="BI15" s="1"/>
      <c r="BJ15" s="1"/>
      <c r="BK15" s="1"/>
      <c r="BL15" s="1"/>
      <c r="BM15" s="1"/>
      <c r="BN15" s="1"/>
      <c r="BO15" s="1"/>
      <c r="BP15" s="1"/>
      <c r="BQ15" s="64"/>
      <c r="BR15" s="1"/>
      <c r="BS15" s="1"/>
      <c r="BT15" s="1"/>
      <c r="BU15" s="1"/>
      <c r="BV15" s="1"/>
      <c r="BW15" s="1"/>
      <c r="BX15" s="64"/>
      <c r="BY15" s="1"/>
      <c r="BZ15" s="1"/>
      <c r="CA15" s="1"/>
      <c r="CB15" s="1"/>
      <c r="CC15" s="65"/>
      <c r="CD15" s="11"/>
      <c r="CE15" s="12"/>
      <c r="CF15" s="13"/>
      <c r="CG15" s="12"/>
      <c r="CH15" s="26"/>
      <c r="CI15" s="26"/>
      <c r="CJ15" s="66"/>
      <c r="CK15" s="66"/>
      <c r="CL15" s="47"/>
      <c r="CM15" s="66"/>
      <c r="CN15" s="66"/>
      <c r="CO15" s="66"/>
      <c r="CP15" s="26"/>
      <c r="CQ15" s="66">
        <v>23800</v>
      </c>
    </row>
    <row r="16" spans="1:95" ht="38.25" customHeight="1">
      <c r="A16" s="49"/>
      <c r="B16" s="58" t="s">
        <v>152</v>
      </c>
      <c r="C16" s="59"/>
      <c r="D16" s="60" t="s">
        <v>170</v>
      </c>
      <c r="E16" s="61">
        <v>3210</v>
      </c>
      <c r="F16" s="5" t="s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2"/>
      <c r="S16" s="62"/>
      <c r="T16" s="1"/>
      <c r="U16" s="1"/>
      <c r="V16" s="1"/>
      <c r="W16" s="6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63"/>
      <c r="AR16" s="1"/>
      <c r="AS16" s="1"/>
      <c r="AT16" s="1"/>
      <c r="AU16" s="63"/>
      <c r="AV16" s="1"/>
      <c r="AW16" s="1"/>
      <c r="AX16" s="1"/>
      <c r="AY16" s="1"/>
      <c r="AZ16" s="1"/>
      <c r="BA16" s="63"/>
      <c r="BB16" s="1"/>
      <c r="BC16" s="1"/>
      <c r="BD16" s="1"/>
      <c r="BE16" s="64"/>
      <c r="BF16" s="1"/>
      <c r="BG16" s="1"/>
      <c r="BH16" s="63"/>
      <c r="BI16" s="1"/>
      <c r="BJ16" s="1"/>
      <c r="BK16" s="1"/>
      <c r="BL16" s="1"/>
      <c r="BM16" s="1"/>
      <c r="BN16" s="1"/>
      <c r="BO16" s="1"/>
      <c r="BP16" s="1"/>
      <c r="BQ16" s="64"/>
      <c r="BR16" s="1"/>
      <c r="BS16" s="1"/>
      <c r="BT16" s="1"/>
      <c r="BU16" s="1"/>
      <c r="BV16" s="1"/>
      <c r="BW16" s="1"/>
      <c r="BX16" s="64"/>
      <c r="BY16" s="1"/>
      <c r="BZ16" s="1"/>
      <c r="CA16" s="1"/>
      <c r="CB16" s="1"/>
      <c r="CC16" s="65"/>
      <c r="CD16" s="11">
        <v>387000</v>
      </c>
      <c r="CE16" s="12"/>
      <c r="CF16" s="13">
        <f aca="true" t="shared" si="1" ref="CF16:CF44">SUM(CC16:CE16)</f>
        <v>387000</v>
      </c>
      <c r="CG16" s="12"/>
      <c r="CH16" s="26"/>
      <c r="CI16" s="26"/>
      <c r="CJ16" s="66"/>
      <c r="CK16" s="66">
        <v>387000</v>
      </c>
      <c r="CL16" s="47"/>
      <c r="CM16" s="66"/>
      <c r="CN16" s="66"/>
      <c r="CO16" s="66"/>
      <c r="CP16" s="26"/>
      <c r="CQ16" s="66">
        <v>188450</v>
      </c>
    </row>
    <row r="17" spans="1:95" ht="38.25" customHeight="1">
      <c r="A17" s="49"/>
      <c r="B17" s="58" t="s">
        <v>122</v>
      </c>
      <c r="C17" s="59"/>
      <c r="D17" s="5" t="s">
        <v>133</v>
      </c>
      <c r="E17" s="61">
        <v>3210</v>
      </c>
      <c r="F17" s="14" t="s">
        <v>168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2"/>
      <c r="S17" s="62"/>
      <c r="T17" s="1"/>
      <c r="U17" s="1"/>
      <c r="V17" s="1"/>
      <c r="W17" s="6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63"/>
      <c r="AR17" s="1"/>
      <c r="AS17" s="1"/>
      <c r="AT17" s="1"/>
      <c r="AU17" s="63"/>
      <c r="AV17" s="1"/>
      <c r="AW17" s="1"/>
      <c r="AX17" s="1"/>
      <c r="AY17" s="1"/>
      <c r="AZ17" s="1"/>
      <c r="BA17" s="63"/>
      <c r="BB17" s="1"/>
      <c r="BC17" s="1"/>
      <c r="BD17" s="1"/>
      <c r="BE17" s="64"/>
      <c r="BF17" s="1"/>
      <c r="BG17" s="1"/>
      <c r="BH17" s="63"/>
      <c r="BI17" s="1"/>
      <c r="BJ17" s="1"/>
      <c r="BK17" s="1"/>
      <c r="BL17" s="1"/>
      <c r="BM17" s="1"/>
      <c r="BN17" s="1"/>
      <c r="BO17" s="1"/>
      <c r="BP17" s="1"/>
      <c r="BQ17" s="64"/>
      <c r="BR17" s="1"/>
      <c r="BS17" s="1"/>
      <c r="BT17" s="1"/>
      <c r="BU17" s="1"/>
      <c r="BV17" s="1"/>
      <c r="BW17" s="1"/>
      <c r="BX17" s="64"/>
      <c r="BY17" s="1"/>
      <c r="BZ17" s="1"/>
      <c r="CA17" s="1"/>
      <c r="CB17" s="1"/>
      <c r="CC17" s="65"/>
      <c r="CD17" s="11"/>
      <c r="CE17" s="12"/>
      <c r="CF17" s="13"/>
      <c r="CG17" s="12" t="s">
        <v>125</v>
      </c>
      <c r="CH17" s="26"/>
      <c r="CI17" s="26"/>
      <c r="CJ17" s="66">
        <v>83000</v>
      </c>
      <c r="CK17" s="66">
        <v>83000</v>
      </c>
      <c r="CL17" s="47" t="s">
        <v>125</v>
      </c>
      <c r="CM17" s="66">
        <v>50000</v>
      </c>
      <c r="CN17" s="66"/>
      <c r="CO17" s="66"/>
      <c r="CP17" s="26"/>
      <c r="CQ17" s="66">
        <v>798674.12</v>
      </c>
    </row>
    <row r="18" spans="1:95" ht="39" customHeight="1">
      <c r="A18" s="49"/>
      <c r="B18" s="58" t="s">
        <v>122</v>
      </c>
      <c r="C18" s="59"/>
      <c r="D18" s="5" t="s">
        <v>133</v>
      </c>
      <c r="E18" s="61">
        <v>3210</v>
      </c>
      <c r="F18" s="14" t="s">
        <v>167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2"/>
      <c r="S18" s="62"/>
      <c r="T18" s="1"/>
      <c r="U18" s="1"/>
      <c r="V18" s="1"/>
      <c r="W18" s="6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63"/>
      <c r="AR18" s="1"/>
      <c r="AS18" s="1"/>
      <c r="AT18" s="1"/>
      <c r="AU18" s="63"/>
      <c r="AV18" s="1"/>
      <c r="AW18" s="1"/>
      <c r="AX18" s="1"/>
      <c r="AY18" s="1"/>
      <c r="AZ18" s="1"/>
      <c r="BA18" s="63"/>
      <c r="BB18" s="1"/>
      <c r="BC18" s="1"/>
      <c r="BD18" s="1"/>
      <c r="BE18" s="64"/>
      <c r="BF18" s="1"/>
      <c r="BG18" s="1"/>
      <c r="BH18" s="63"/>
      <c r="BI18" s="1"/>
      <c r="BJ18" s="1"/>
      <c r="BK18" s="1"/>
      <c r="BL18" s="1"/>
      <c r="BM18" s="1"/>
      <c r="BN18" s="1"/>
      <c r="BO18" s="1"/>
      <c r="BP18" s="1"/>
      <c r="BQ18" s="64"/>
      <c r="BR18" s="1"/>
      <c r="BS18" s="1"/>
      <c r="BT18" s="1"/>
      <c r="BU18" s="1"/>
      <c r="BV18" s="1"/>
      <c r="BW18" s="1"/>
      <c r="BX18" s="64"/>
      <c r="BY18" s="1"/>
      <c r="BZ18" s="1"/>
      <c r="CA18" s="1"/>
      <c r="CB18" s="1"/>
      <c r="CC18" s="65"/>
      <c r="CD18" s="11">
        <v>35271</v>
      </c>
      <c r="CE18" s="12"/>
      <c r="CF18" s="13">
        <f t="shared" si="1"/>
        <v>35271</v>
      </c>
      <c r="CG18" s="12" t="s">
        <v>125</v>
      </c>
      <c r="CH18" s="26"/>
      <c r="CI18" s="26"/>
      <c r="CJ18" s="66"/>
      <c r="CK18" s="66">
        <v>35271</v>
      </c>
      <c r="CL18" s="47" t="s">
        <v>125</v>
      </c>
      <c r="CM18" s="66">
        <v>35271</v>
      </c>
      <c r="CN18" s="66"/>
      <c r="CO18" s="66"/>
      <c r="CP18" s="26"/>
      <c r="CQ18" s="66">
        <v>187000</v>
      </c>
    </row>
    <row r="19" spans="1:95" ht="92.25">
      <c r="A19" s="49"/>
      <c r="B19" s="58" t="s">
        <v>122</v>
      </c>
      <c r="C19" s="59"/>
      <c r="D19" s="5" t="s">
        <v>133</v>
      </c>
      <c r="E19" s="61">
        <v>3210</v>
      </c>
      <c r="F19" s="14" t="s">
        <v>153</v>
      </c>
      <c r="G19" s="1">
        <f aca="true" t="shared" si="2" ref="G19:AW19">SUM(G20:G24)</f>
        <v>28000</v>
      </c>
      <c r="H19" s="1">
        <f t="shared" si="2"/>
        <v>0</v>
      </c>
      <c r="I19" s="1">
        <f t="shared" si="2"/>
        <v>4100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41740</v>
      </c>
      <c r="V19" s="1">
        <f t="shared" si="2"/>
        <v>85714</v>
      </c>
      <c r="W19" s="1">
        <f t="shared" si="2"/>
        <v>0</v>
      </c>
      <c r="X19" s="1">
        <f t="shared" si="2"/>
        <v>0</v>
      </c>
      <c r="Y19" s="1">
        <f t="shared" si="2"/>
        <v>4100</v>
      </c>
      <c r="Z19" s="1">
        <f t="shared" si="2"/>
        <v>4100</v>
      </c>
      <c r="AA19" s="1">
        <f t="shared" si="2"/>
        <v>4100</v>
      </c>
      <c r="AB19" s="1">
        <f t="shared" si="2"/>
        <v>0</v>
      </c>
      <c r="AC19" s="1">
        <f t="shared" si="2"/>
        <v>0</v>
      </c>
      <c r="AD19" s="1">
        <f t="shared" si="2"/>
        <v>0</v>
      </c>
      <c r="AE19" s="1">
        <f t="shared" si="2"/>
        <v>0</v>
      </c>
      <c r="AF19" s="1">
        <f t="shared" si="2"/>
        <v>0</v>
      </c>
      <c r="AG19" s="1">
        <f t="shared" si="2"/>
        <v>0</v>
      </c>
      <c r="AH19" s="1">
        <f t="shared" si="2"/>
        <v>4100</v>
      </c>
      <c r="AI19" s="1">
        <f t="shared" si="2"/>
        <v>4100</v>
      </c>
      <c r="AJ19" s="1">
        <f t="shared" si="2"/>
        <v>0</v>
      </c>
      <c r="AK19" s="1">
        <f t="shared" si="2"/>
        <v>1760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88914</v>
      </c>
      <c r="AQ19" s="1">
        <f t="shared" si="2"/>
        <v>0</v>
      </c>
      <c r="AR19" s="1">
        <f t="shared" si="2"/>
        <v>5860</v>
      </c>
      <c r="AS19" s="1">
        <f t="shared" si="2"/>
        <v>1760</v>
      </c>
      <c r="AT19" s="1">
        <f t="shared" si="2"/>
        <v>4100</v>
      </c>
      <c r="AU19" s="1">
        <f t="shared" si="2"/>
        <v>0</v>
      </c>
      <c r="AV19" s="1">
        <f t="shared" si="2"/>
        <v>12840</v>
      </c>
      <c r="AW19" s="1">
        <f t="shared" si="2"/>
        <v>0</v>
      </c>
      <c r="AX19" s="1"/>
      <c r="AY19" s="1">
        <f aca="true" t="shared" si="3" ref="AY19:CB19">SUM(AY20:AY24)</f>
        <v>0</v>
      </c>
      <c r="AZ19" s="1">
        <f t="shared" si="3"/>
        <v>88914</v>
      </c>
      <c r="BA19" s="1">
        <f t="shared" si="3"/>
        <v>0</v>
      </c>
      <c r="BB19" s="1">
        <f t="shared" si="3"/>
        <v>18700</v>
      </c>
      <c r="BC19" s="1">
        <f t="shared" si="3"/>
        <v>12840</v>
      </c>
      <c r="BD19" s="1">
        <f t="shared" si="3"/>
        <v>5860</v>
      </c>
      <c r="BE19" s="1">
        <f t="shared" si="3"/>
        <v>0</v>
      </c>
      <c r="BF19" s="1">
        <f t="shared" si="3"/>
        <v>0</v>
      </c>
      <c r="BG19" s="1">
        <f t="shared" si="3"/>
        <v>88914</v>
      </c>
      <c r="BH19" s="1">
        <f t="shared" si="3"/>
        <v>0</v>
      </c>
      <c r="BI19" s="1">
        <f t="shared" si="3"/>
        <v>0</v>
      </c>
      <c r="BJ19" s="1">
        <f t="shared" si="3"/>
        <v>0</v>
      </c>
      <c r="BK19" s="1">
        <f t="shared" si="3"/>
        <v>0</v>
      </c>
      <c r="BL19" s="1">
        <f t="shared" si="3"/>
        <v>0</v>
      </c>
      <c r="BM19" s="1">
        <f t="shared" si="3"/>
        <v>0</v>
      </c>
      <c r="BN19" s="1">
        <f t="shared" si="3"/>
        <v>18700</v>
      </c>
      <c r="BO19" s="1">
        <f t="shared" si="3"/>
        <v>12840</v>
      </c>
      <c r="BP19" s="1">
        <f t="shared" si="3"/>
        <v>5860</v>
      </c>
      <c r="BQ19" s="1">
        <f t="shared" si="3"/>
        <v>0</v>
      </c>
      <c r="BR19" s="1">
        <f t="shared" si="3"/>
        <v>0</v>
      </c>
      <c r="BS19" s="1">
        <f t="shared" si="3"/>
        <v>0</v>
      </c>
      <c r="BT19" s="1">
        <f t="shared" si="3"/>
        <v>0</v>
      </c>
      <c r="BU19" s="1">
        <f t="shared" si="3"/>
        <v>18700</v>
      </c>
      <c r="BV19" s="1">
        <f t="shared" si="3"/>
        <v>5860</v>
      </c>
      <c r="BW19" s="1">
        <f t="shared" si="3"/>
        <v>12840</v>
      </c>
      <c r="BX19" s="1">
        <f t="shared" si="3"/>
        <v>0</v>
      </c>
      <c r="BY19" s="1">
        <f t="shared" si="3"/>
        <v>0</v>
      </c>
      <c r="BZ19" s="1">
        <f t="shared" si="3"/>
        <v>0</v>
      </c>
      <c r="CA19" s="1">
        <f t="shared" si="3"/>
        <v>18700</v>
      </c>
      <c r="CB19" s="1">
        <f t="shared" si="3"/>
        <v>5860</v>
      </c>
      <c r="CC19" s="56">
        <f>SUM(CC20:CC24)</f>
        <v>11080</v>
      </c>
      <c r="CD19" s="56">
        <f aca="true" t="shared" si="4" ref="CD19:CJ19">SUM(CD20:CD24)</f>
        <v>200000</v>
      </c>
      <c r="CE19" s="56">
        <f t="shared" si="4"/>
        <v>21500</v>
      </c>
      <c r="CF19" s="56">
        <f t="shared" si="4"/>
        <v>232580</v>
      </c>
      <c r="CG19" s="56">
        <f t="shared" si="4"/>
        <v>0</v>
      </c>
      <c r="CH19" s="56">
        <f t="shared" si="4"/>
        <v>11080</v>
      </c>
      <c r="CI19" s="56">
        <f t="shared" si="4"/>
        <v>0</v>
      </c>
      <c r="CJ19" s="56">
        <f t="shared" si="4"/>
        <v>0</v>
      </c>
      <c r="CK19" s="56">
        <f>SUM(CK20:CK24)</f>
        <v>232580</v>
      </c>
      <c r="CL19" s="47"/>
      <c r="CM19" s="56">
        <f>SUM(CM20:CM24)</f>
        <v>21080</v>
      </c>
      <c r="CN19" s="56"/>
      <c r="CO19" s="56"/>
      <c r="CP19" s="56"/>
      <c r="CQ19" s="66">
        <v>32980</v>
      </c>
    </row>
    <row r="20" spans="1:95" ht="92.25">
      <c r="A20" s="49"/>
      <c r="B20" s="58" t="s">
        <v>122</v>
      </c>
      <c r="C20" s="59"/>
      <c r="D20" s="5" t="s">
        <v>133</v>
      </c>
      <c r="E20" s="61">
        <v>3210</v>
      </c>
      <c r="F20" s="14" t="s">
        <v>154</v>
      </c>
      <c r="G20" s="1"/>
      <c r="H20" s="1"/>
      <c r="I20" s="62">
        <v>4100</v>
      </c>
      <c r="J20" s="1"/>
      <c r="K20" s="1"/>
      <c r="L20" s="1"/>
      <c r="M20" s="1"/>
      <c r="N20" s="1"/>
      <c r="O20" s="1" t="s">
        <v>16</v>
      </c>
      <c r="P20" s="1"/>
      <c r="Q20" s="1"/>
      <c r="R20" s="62" t="s">
        <v>15</v>
      </c>
      <c r="S20" s="1"/>
      <c r="T20" s="1"/>
      <c r="U20" s="1">
        <v>11980</v>
      </c>
      <c r="V20" s="1">
        <v>54194</v>
      </c>
      <c r="W20" s="8" t="s">
        <v>25</v>
      </c>
      <c r="X20" s="1"/>
      <c r="Y20" s="1">
        <v>4100</v>
      </c>
      <c r="Z20" s="1">
        <f>H20+K20+L20+M20+N20+P20+Q20+X20+Y20</f>
        <v>4100</v>
      </c>
      <c r="AA20" s="1">
        <v>4100</v>
      </c>
      <c r="AB20" s="1">
        <f aca="true" t="shared" si="5" ref="AB20:AB28">Z20-AA20</f>
        <v>0</v>
      </c>
      <c r="AC20" s="1"/>
      <c r="AD20" s="1"/>
      <c r="AE20" s="1"/>
      <c r="AF20" s="1"/>
      <c r="AG20" s="1"/>
      <c r="AH20" s="1">
        <f>Z20+AC20+AD20+AE20+AF20+AG20</f>
        <v>4100</v>
      </c>
      <c r="AI20" s="1">
        <v>4100</v>
      </c>
      <c r="AJ20" s="1">
        <f>AH20-AI20</f>
        <v>0</v>
      </c>
      <c r="AK20" s="8"/>
      <c r="AL20" s="1"/>
      <c r="AM20" s="1"/>
      <c r="AN20" s="1"/>
      <c r="AO20" s="1" t="s">
        <v>48</v>
      </c>
      <c r="AP20" s="1">
        <v>57394</v>
      </c>
      <c r="AQ20" s="8" t="s">
        <v>53</v>
      </c>
      <c r="AR20" s="1">
        <f>AH20+AK20+AL20+AM20+AN20</f>
        <v>4100</v>
      </c>
      <c r="AS20" s="1"/>
      <c r="AT20" s="1">
        <v>4100</v>
      </c>
      <c r="AU20" s="1"/>
      <c r="AV20" s="1">
        <v>11080</v>
      </c>
      <c r="AW20" s="1"/>
      <c r="AX20" s="1"/>
      <c r="AY20" s="1"/>
      <c r="AZ20" s="1">
        <f>AP20+AX20</f>
        <v>57394</v>
      </c>
      <c r="BA20" s="8" t="s">
        <v>53</v>
      </c>
      <c r="BB20" s="1">
        <v>15180</v>
      </c>
      <c r="BC20" s="1">
        <v>11080</v>
      </c>
      <c r="BD20" s="1">
        <v>4100</v>
      </c>
      <c r="BE20" s="1" t="s">
        <v>67</v>
      </c>
      <c r="BF20" s="1"/>
      <c r="BG20" s="1">
        <v>57394</v>
      </c>
      <c r="BH20" s="8" t="s">
        <v>53</v>
      </c>
      <c r="BI20" s="1"/>
      <c r="BJ20" s="1"/>
      <c r="BK20" s="1"/>
      <c r="BL20" s="1"/>
      <c r="BM20" s="1">
        <f>SUM(BI20:BL20)</f>
        <v>0</v>
      </c>
      <c r="BN20" s="1">
        <v>15180</v>
      </c>
      <c r="BO20" s="1">
        <v>11080</v>
      </c>
      <c r="BP20" s="1">
        <v>4100</v>
      </c>
      <c r="BQ20" s="1" t="s">
        <v>67</v>
      </c>
      <c r="BR20" s="1"/>
      <c r="BS20" s="1"/>
      <c r="BT20" s="1">
        <f>SUM(BR20:BS20)</f>
        <v>0</v>
      </c>
      <c r="BU20" s="1">
        <f>BN20+BT20</f>
        <v>15180</v>
      </c>
      <c r="BV20" s="1">
        <v>4100</v>
      </c>
      <c r="BW20" s="1">
        <v>11080</v>
      </c>
      <c r="BX20" s="1" t="s">
        <v>67</v>
      </c>
      <c r="BY20" s="1"/>
      <c r="BZ20" s="1"/>
      <c r="CA20" s="1">
        <v>15180</v>
      </c>
      <c r="CB20" s="1">
        <v>4100</v>
      </c>
      <c r="CC20" s="65">
        <v>11080</v>
      </c>
      <c r="CD20" s="11"/>
      <c r="CE20" s="12"/>
      <c r="CF20" s="13">
        <f t="shared" si="1"/>
        <v>11080</v>
      </c>
      <c r="CG20" s="12"/>
      <c r="CH20" s="67">
        <v>11080</v>
      </c>
      <c r="CI20" s="67"/>
      <c r="CJ20" s="66"/>
      <c r="CK20" s="66">
        <v>11080</v>
      </c>
      <c r="CL20" s="47"/>
      <c r="CM20" s="66">
        <v>11080</v>
      </c>
      <c r="CN20" s="66"/>
      <c r="CO20" s="66"/>
      <c r="CP20" s="26"/>
      <c r="CQ20" s="66">
        <v>69302</v>
      </c>
    </row>
    <row r="21" spans="1:95" ht="92.25">
      <c r="A21" s="49"/>
      <c r="B21" s="58" t="s">
        <v>122</v>
      </c>
      <c r="C21" s="59"/>
      <c r="D21" s="5" t="s">
        <v>133</v>
      </c>
      <c r="E21" s="61">
        <v>3210</v>
      </c>
      <c r="F21" s="5" t="s">
        <v>169</v>
      </c>
      <c r="G21" s="1"/>
      <c r="H21" s="1"/>
      <c r="I21" s="62"/>
      <c r="J21" s="1"/>
      <c r="K21" s="1"/>
      <c r="L21" s="1"/>
      <c r="M21" s="1"/>
      <c r="N21" s="1"/>
      <c r="O21" s="1"/>
      <c r="P21" s="1"/>
      <c r="Q21" s="1"/>
      <c r="R21" s="62"/>
      <c r="S21" s="1"/>
      <c r="T21" s="1"/>
      <c r="U21" s="1"/>
      <c r="V21" s="1"/>
      <c r="W21" s="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1"/>
      <c r="AM21" s="1"/>
      <c r="AN21" s="1"/>
      <c r="AO21" s="1"/>
      <c r="AP21" s="1"/>
      <c r="AQ21" s="8"/>
      <c r="AR21" s="1"/>
      <c r="AS21" s="1"/>
      <c r="AT21" s="1"/>
      <c r="AU21" s="1"/>
      <c r="AV21" s="1"/>
      <c r="AW21" s="1"/>
      <c r="AX21" s="1"/>
      <c r="AY21" s="1"/>
      <c r="AZ21" s="1"/>
      <c r="BA21" s="8"/>
      <c r="BB21" s="1"/>
      <c r="BC21" s="1"/>
      <c r="BD21" s="1"/>
      <c r="BE21" s="1"/>
      <c r="BF21" s="1"/>
      <c r="BG21" s="1"/>
      <c r="BH21" s="8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65"/>
      <c r="CD21" s="11"/>
      <c r="CE21" s="13">
        <v>10000</v>
      </c>
      <c r="CF21" s="13">
        <f t="shared" si="1"/>
        <v>10000</v>
      </c>
      <c r="CG21" s="12" t="s">
        <v>126</v>
      </c>
      <c r="CH21" s="67"/>
      <c r="CI21" s="67"/>
      <c r="CJ21" s="66"/>
      <c r="CK21" s="66">
        <v>10000</v>
      </c>
      <c r="CL21" s="68" t="s">
        <v>126</v>
      </c>
      <c r="CM21" s="66">
        <v>10000</v>
      </c>
      <c r="CN21" s="66"/>
      <c r="CO21" s="66"/>
      <c r="CP21" s="26"/>
      <c r="CQ21" s="66">
        <v>35271</v>
      </c>
    </row>
    <row r="22" spans="1:95" ht="15">
      <c r="A22" s="49"/>
      <c r="B22" s="69">
        <v>10</v>
      </c>
      <c r="C22" s="70"/>
      <c r="D22" s="71" t="s">
        <v>105</v>
      </c>
      <c r="E22" s="72"/>
      <c r="F22" s="73" t="s">
        <v>4</v>
      </c>
      <c r="G22" s="1"/>
      <c r="H22" s="1"/>
      <c r="I22" s="62"/>
      <c r="J22" s="1"/>
      <c r="K22" s="1"/>
      <c r="L22" s="1"/>
      <c r="M22" s="1"/>
      <c r="N22" s="1"/>
      <c r="O22" s="1"/>
      <c r="P22" s="1"/>
      <c r="Q22" s="1"/>
      <c r="R22" s="62"/>
      <c r="S22" s="1"/>
      <c r="T22" s="1"/>
      <c r="U22" s="1"/>
      <c r="V22" s="1"/>
      <c r="W22" s="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1"/>
      <c r="AM22" s="1"/>
      <c r="AN22" s="1"/>
      <c r="AO22" s="1"/>
      <c r="AP22" s="1"/>
      <c r="AQ22" s="8"/>
      <c r="AR22" s="1"/>
      <c r="AS22" s="1"/>
      <c r="AT22" s="1"/>
      <c r="AU22" s="1"/>
      <c r="AV22" s="1"/>
      <c r="AW22" s="1"/>
      <c r="AX22" s="1"/>
      <c r="AY22" s="1"/>
      <c r="AZ22" s="1"/>
      <c r="BA22" s="8"/>
      <c r="BB22" s="1"/>
      <c r="BC22" s="1"/>
      <c r="BD22" s="1"/>
      <c r="BE22" s="1"/>
      <c r="BF22" s="1"/>
      <c r="BG22" s="1"/>
      <c r="BH22" s="8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65"/>
      <c r="CD22" s="11">
        <v>160000</v>
      </c>
      <c r="CE22" s="12"/>
      <c r="CF22" s="13">
        <f t="shared" si="1"/>
        <v>160000</v>
      </c>
      <c r="CG22" s="12" t="s">
        <v>125</v>
      </c>
      <c r="CH22" s="67"/>
      <c r="CI22" s="67"/>
      <c r="CJ22" s="66"/>
      <c r="CK22" s="66">
        <v>160000</v>
      </c>
      <c r="CL22" s="74" t="s">
        <v>125</v>
      </c>
      <c r="CM22" s="66"/>
      <c r="CN22" s="66"/>
      <c r="CO22" s="66"/>
      <c r="CP22" s="26"/>
      <c r="CQ22" s="56">
        <f>SUM(CQ23:CQ28)</f>
        <v>398012</v>
      </c>
    </row>
    <row r="23" spans="1:95" ht="27">
      <c r="A23" s="49"/>
      <c r="B23" s="15">
        <v>70101</v>
      </c>
      <c r="C23" s="75" t="s">
        <v>103</v>
      </c>
      <c r="D23" s="76" t="s">
        <v>6</v>
      </c>
      <c r="E23" s="61">
        <v>3110</v>
      </c>
      <c r="F23" s="5" t="s">
        <v>0</v>
      </c>
      <c r="G23" s="1"/>
      <c r="H23" s="1"/>
      <c r="I23" s="62"/>
      <c r="J23" s="1"/>
      <c r="K23" s="1"/>
      <c r="L23" s="1"/>
      <c r="M23" s="1"/>
      <c r="N23" s="1"/>
      <c r="O23" s="1"/>
      <c r="P23" s="1"/>
      <c r="Q23" s="1"/>
      <c r="R23" s="62"/>
      <c r="S23" s="1"/>
      <c r="T23" s="1"/>
      <c r="U23" s="1"/>
      <c r="V23" s="1"/>
      <c r="W23" s="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1"/>
      <c r="AM23" s="1"/>
      <c r="AN23" s="1"/>
      <c r="AO23" s="1"/>
      <c r="AP23" s="1"/>
      <c r="AQ23" s="8"/>
      <c r="AR23" s="1"/>
      <c r="AS23" s="1"/>
      <c r="AT23" s="1"/>
      <c r="AU23" s="1"/>
      <c r="AV23" s="1"/>
      <c r="AW23" s="1"/>
      <c r="AX23" s="1"/>
      <c r="AY23" s="1"/>
      <c r="AZ23" s="1"/>
      <c r="BA23" s="8"/>
      <c r="BB23" s="1"/>
      <c r="BC23" s="1"/>
      <c r="BD23" s="1"/>
      <c r="BE23" s="1"/>
      <c r="BF23" s="1"/>
      <c r="BG23" s="1"/>
      <c r="BH23" s="8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65"/>
      <c r="CD23" s="11"/>
      <c r="CE23" s="13">
        <v>11500</v>
      </c>
      <c r="CF23" s="13">
        <f t="shared" si="1"/>
        <v>11500</v>
      </c>
      <c r="CG23" s="12" t="s">
        <v>126</v>
      </c>
      <c r="CH23" s="67"/>
      <c r="CI23" s="67"/>
      <c r="CJ23" s="66"/>
      <c r="CK23" s="66">
        <v>11500</v>
      </c>
      <c r="CL23" s="68" t="s">
        <v>126</v>
      </c>
      <c r="CM23" s="66"/>
      <c r="CN23" s="66"/>
      <c r="CO23" s="66"/>
      <c r="CP23" s="26"/>
      <c r="CQ23" s="66">
        <v>11080</v>
      </c>
    </row>
    <row r="24" spans="1:95" ht="27">
      <c r="A24" s="49"/>
      <c r="B24" s="15">
        <v>70101</v>
      </c>
      <c r="C24" s="75"/>
      <c r="D24" s="76" t="s">
        <v>6</v>
      </c>
      <c r="E24" s="61">
        <v>3110</v>
      </c>
      <c r="F24" s="5" t="s">
        <v>0</v>
      </c>
      <c r="G24" s="77">
        <v>28000</v>
      </c>
      <c r="H24" s="78"/>
      <c r="I24" s="8"/>
      <c r="J24" s="8"/>
      <c r="K24" s="8"/>
      <c r="L24" s="8"/>
      <c r="M24" s="8"/>
      <c r="N24" s="8"/>
      <c r="O24" s="1" t="s">
        <v>17</v>
      </c>
      <c r="P24" s="8"/>
      <c r="Q24" s="8"/>
      <c r="R24" s="8"/>
      <c r="S24" s="8"/>
      <c r="T24" s="8" t="s">
        <v>20</v>
      </c>
      <c r="U24" s="1">
        <v>29760</v>
      </c>
      <c r="V24" s="1">
        <v>31520</v>
      </c>
      <c r="W24" s="79" t="s">
        <v>26</v>
      </c>
      <c r="X24" s="8"/>
      <c r="Y24" s="8"/>
      <c r="Z24" s="1">
        <f>H24+K24+L24+M24+N24+P24+Q24+X24+Y24</f>
        <v>0</v>
      </c>
      <c r="AA24" s="1"/>
      <c r="AB24" s="1">
        <f t="shared" si="5"/>
        <v>0</v>
      </c>
      <c r="AC24" s="8"/>
      <c r="AD24" s="8"/>
      <c r="AE24" s="8"/>
      <c r="AF24" s="8"/>
      <c r="AG24" s="8"/>
      <c r="AH24" s="1">
        <f>Z24+AC24+AD24+AE24+AF24+AG24</f>
        <v>0</v>
      </c>
      <c r="AI24" s="8"/>
      <c r="AJ24" s="1">
        <f>AH24-AI24</f>
        <v>0</v>
      </c>
      <c r="AK24" s="8">
        <v>1760</v>
      </c>
      <c r="AL24" s="8"/>
      <c r="AM24" s="8"/>
      <c r="AN24" s="8"/>
      <c r="AO24" s="8"/>
      <c r="AP24" s="1">
        <v>31520</v>
      </c>
      <c r="AQ24" s="79" t="s">
        <v>26</v>
      </c>
      <c r="AR24" s="1">
        <f>AH24+AK24+AL24+AM24+AN24</f>
        <v>1760</v>
      </c>
      <c r="AS24" s="8">
        <v>1760</v>
      </c>
      <c r="AT24" s="8">
        <v>0</v>
      </c>
      <c r="AU24" s="8" t="s">
        <v>55</v>
      </c>
      <c r="AV24" s="1">
        <v>1760</v>
      </c>
      <c r="AW24" s="1"/>
      <c r="AX24" s="1"/>
      <c r="AY24" s="1"/>
      <c r="AZ24" s="1">
        <f>AP24+AX24</f>
        <v>31520</v>
      </c>
      <c r="BA24" s="79" t="s">
        <v>26</v>
      </c>
      <c r="BB24" s="1">
        <v>3520</v>
      </c>
      <c r="BC24" s="1">
        <v>1760</v>
      </c>
      <c r="BD24" s="1">
        <v>1760</v>
      </c>
      <c r="BE24" s="64" t="s">
        <v>66</v>
      </c>
      <c r="BF24" s="1"/>
      <c r="BG24" s="1">
        <v>31520</v>
      </c>
      <c r="BH24" s="79" t="s">
        <v>26</v>
      </c>
      <c r="BI24" s="1"/>
      <c r="BJ24" s="1"/>
      <c r="BK24" s="1"/>
      <c r="BL24" s="1"/>
      <c r="BM24" s="1">
        <f>SUM(BI24:BL24)</f>
        <v>0</v>
      </c>
      <c r="BN24" s="1">
        <v>3520</v>
      </c>
      <c r="BO24" s="1">
        <v>1760</v>
      </c>
      <c r="BP24" s="1">
        <v>1760</v>
      </c>
      <c r="BQ24" s="8" t="s">
        <v>77</v>
      </c>
      <c r="BR24" s="1"/>
      <c r="BS24" s="1"/>
      <c r="BT24" s="1">
        <f>SUM(BR24:BS24)</f>
        <v>0</v>
      </c>
      <c r="BU24" s="1">
        <f>BN24+BT24</f>
        <v>3520</v>
      </c>
      <c r="BV24" s="1">
        <v>1760</v>
      </c>
      <c r="BW24" s="1">
        <v>1760</v>
      </c>
      <c r="BX24" s="8" t="s">
        <v>77</v>
      </c>
      <c r="BY24" s="1"/>
      <c r="BZ24" s="1"/>
      <c r="CA24" s="1">
        <v>3520</v>
      </c>
      <c r="CB24" s="1">
        <v>1760</v>
      </c>
      <c r="CC24" s="65"/>
      <c r="CD24" s="11">
        <v>40000</v>
      </c>
      <c r="CE24" s="12"/>
      <c r="CF24" s="13">
        <f t="shared" si="1"/>
        <v>40000</v>
      </c>
      <c r="CG24" s="12" t="s">
        <v>125</v>
      </c>
      <c r="CH24" s="67"/>
      <c r="CI24" s="67"/>
      <c r="CJ24" s="66"/>
      <c r="CK24" s="66">
        <v>40000</v>
      </c>
      <c r="CL24" s="74" t="s">
        <v>125</v>
      </c>
      <c r="CM24" s="66"/>
      <c r="CN24" s="66"/>
      <c r="CO24" s="66"/>
      <c r="CP24" s="26"/>
      <c r="CQ24" s="66">
        <v>10000</v>
      </c>
    </row>
    <row r="25" spans="1:95" ht="27">
      <c r="A25" s="49"/>
      <c r="B25" s="15">
        <v>70101</v>
      </c>
      <c r="C25" s="75"/>
      <c r="D25" s="76" t="s">
        <v>6</v>
      </c>
      <c r="E25" s="61">
        <v>3110</v>
      </c>
      <c r="F25" s="5" t="s">
        <v>0</v>
      </c>
      <c r="G25" s="62">
        <f aca="true" t="shared" si="6" ref="G25:AY25">SUM(G26)</f>
        <v>50000</v>
      </c>
      <c r="H25" s="62">
        <f t="shared" si="6"/>
        <v>25413.2</v>
      </c>
      <c r="I25" s="62">
        <f t="shared" si="6"/>
        <v>0</v>
      </c>
      <c r="J25" s="62">
        <f t="shared" si="6"/>
        <v>34740.05</v>
      </c>
      <c r="K25" s="62">
        <f t="shared" si="6"/>
        <v>59326.85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6"/>
        <v>0</v>
      </c>
      <c r="T25" s="1">
        <f t="shared" si="6"/>
        <v>0</v>
      </c>
      <c r="U25" s="1">
        <f t="shared" si="6"/>
        <v>84740.05</v>
      </c>
      <c r="V25" s="1">
        <f t="shared" si="6"/>
        <v>84740.05</v>
      </c>
      <c r="W25" s="1"/>
      <c r="X25" s="1">
        <f t="shared" si="6"/>
        <v>0</v>
      </c>
      <c r="Y25" s="1">
        <f t="shared" si="6"/>
        <v>0</v>
      </c>
      <c r="Z25" s="1">
        <f t="shared" si="6"/>
        <v>84740.05</v>
      </c>
      <c r="AA25" s="1">
        <f t="shared" si="6"/>
        <v>0</v>
      </c>
      <c r="AB25" s="1">
        <f t="shared" si="6"/>
        <v>84740.05</v>
      </c>
      <c r="AC25" s="1">
        <f t="shared" si="6"/>
        <v>0</v>
      </c>
      <c r="AD25" s="1">
        <f t="shared" si="6"/>
        <v>0</v>
      </c>
      <c r="AE25" s="1">
        <f t="shared" si="6"/>
        <v>0</v>
      </c>
      <c r="AF25" s="1">
        <f t="shared" si="6"/>
        <v>0</v>
      </c>
      <c r="AG25" s="1">
        <f t="shared" si="6"/>
        <v>0</v>
      </c>
      <c r="AH25" s="1">
        <f t="shared" si="6"/>
        <v>84740.05</v>
      </c>
      <c r="AI25" s="1">
        <f t="shared" si="6"/>
        <v>0</v>
      </c>
      <c r="AJ25" s="1">
        <f t="shared" si="6"/>
        <v>84740.05</v>
      </c>
      <c r="AK25" s="1">
        <f t="shared" si="6"/>
        <v>0</v>
      </c>
      <c r="AL25" s="1">
        <f t="shared" si="6"/>
        <v>0</v>
      </c>
      <c r="AM25" s="1">
        <f t="shared" si="6"/>
        <v>14080.18</v>
      </c>
      <c r="AN25" s="1">
        <f t="shared" si="6"/>
        <v>0</v>
      </c>
      <c r="AO25" s="1">
        <f>SUM(AO26)</f>
        <v>14080.18</v>
      </c>
      <c r="AP25" s="1">
        <f t="shared" si="6"/>
        <v>98820.23</v>
      </c>
      <c r="AQ25" s="1">
        <f t="shared" si="6"/>
        <v>0</v>
      </c>
      <c r="AR25" s="1">
        <f t="shared" si="6"/>
        <v>98820.23000000001</v>
      </c>
      <c r="AS25" s="1">
        <f t="shared" si="6"/>
        <v>14080.18</v>
      </c>
      <c r="AT25" s="1">
        <f t="shared" si="6"/>
        <v>84740.05</v>
      </c>
      <c r="AU25" s="1">
        <f t="shared" si="6"/>
        <v>0</v>
      </c>
      <c r="AV25" s="1">
        <f t="shared" si="6"/>
        <v>0</v>
      </c>
      <c r="AW25" s="1">
        <f t="shared" si="6"/>
        <v>0</v>
      </c>
      <c r="AX25" s="1">
        <f t="shared" si="6"/>
        <v>0</v>
      </c>
      <c r="AY25" s="1">
        <f t="shared" si="6"/>
        <v>0</v>
      </c>
      <c r="AZ25" s="1">
        <f aca="true" t="shared" si="7" ref="AZ25:BL25">SUM(AZ26:AZ26)</f>
        <v>98820.23</v>
      </c>
      <c r="BA25" s="1">
        <f t="shared" si="7"/>
        <v>0</v>
      </c>
      <c r="BB25" s="1">
        <f t="shared" si="7"/>
        <v>98820.23</v>
      </c>
      <c r="BC25" s="1">
        <f t="shared" si="7"/>
        <v>0</v>
      </c>
      <c r="BD25" s="1">
        <f t="shared" si="7"/>
        <v>98820.23</v>
      </c>
      <c r="BE25" s="1">
        <f t="shared" si="7"/>
        <v>0</v>
      </c>
      <c r="BF25" s="1">
        <f t="shared" si="7"/>
        <v>0</v>
      </c>
      <c r="BG25" s="1">
        <f t="shared" si="7"/>
        <v>98820.23</v>
      </c>
      <c r="BH25" s="1">
        <f t="shared" si="7"/>
        <v>0</v>
      </c>
      <c r="BI25" s="1">
        <f t="shared" si="7"/>
        <v>0</v>
      </c>
      <c r="BJ25" s="1">
        <f t="shared" si="7"/>
        <v>0</v>
      </c>
      <c r="BK25" s="1">
        <f t="shared" si="7"/>
        <v>0</v>
      </c>
      <c r="BL25" s="1">
        <f t="shared" si="7"/>
        <v>0</v>
      </c>
      <c r="BM25" s="1">
        <f>SUM(BI25:BL25)</f>
        <v>0</v>
      </c>
      <c r="BN25" s="1">
        <f aca="true" t="shared" si="8" ref="BN25:BY25">SUM(BN26:BN26)</f>
        <v>98820.23</v>
      </c>
      <c r="BO25" s="1">
        <f t="shared" si="8"/>
        <v>0</v>
      </c>
      <c r="BP25" s="1">
        <f t="shared" si="8"/>
        <v>98820.23</v>
      </c>
      <c r="BQ25" s="1">
        <f t="shared" si="8"/>
        <v>0</v>
      </c>
      <c r="BR25" s="1">
        <f t="shared" si="8"/>
        <v>0</v>
      </c>
      <c r="BS25" s="1">
        <f t="shared" si="8"/>
        <v>0</v>
      </c>
      <c r="BT25" s="1">
        <f t="shared" si="8"/>
        <v>0</v>
      </c>
      <c r="BU25" s="1">
        <f t="shared" si="8"/>
        <v>98820.23</v>
      </c>
      <c r="BV25" s="1">
        <f t="shared" si="8"/>
        <v>98820.23</v>
      </c>
      <c r="BW25" s="1">
        <f t="shared" si="8"/>
        <v>0</v>
      </c>
      <c r="BX25" s="1">
        <f t="shared" si="8"/>
        <v>0</v>
      </c>
      <c r="BY25" s="1">
        <f t="shared" si="8"/>
        <v>0</v>
      </c>
      <c r="BZ25" s="1"/>
      <c r="CA25" s="1">
        <f>SUM(CA26:CA26)</f>
        <v>98820.23</v>
      </c>
      <c r="CB25" s="1">
        <f>SUM(CB26:CB26)</f>
        <v>98820.23</v>
      </c>
      <c r="CC25" s="56">
        <f>SUM(CC26:CC26)</f>
        <v>30000</v>
      </c>
      <c r="CD25" s="56">
        <f aca="true" t="shared" si="9" ref="CD25:CM25">SUM(CD26:CD26)</f>
        <v>0</v>
      </c>
      <c r="CE25" s="56">
        <f t="shared" si="9"/>
        <v>0</v>
      </c>
      <c r="CF25" s="56">
        <f t="shared" si="9"/>
        <v>30000</v>
      </c>
      <c r="CG25" s="56">
        <f t="shared" si="9"/>
        <v>0</v>
      </c>
      <c r="CH25" s="56">
        <f t="shared" si="9"/>
        <v>0</v>
      </c>
      <c r="CI25" s="56">
        <f t="shared" si="9"/>
        <v>0</v>
      </c>
      <c r="CJ25" s="56">
        <f t="shared" si="9"/>
        <v>0</v>
      </c>
      <c r="CK25" s="56">
        <f t="shared" si="9"/>
        <v>30000</v>
      </c>
      <c r="CL25" s="47"/>
      <c r="CM25" s="56">
        <f t="shared" si="9"/>
        <v>0</v>
      </c>
      <c r="CN25" s="56"/>
      <c r="CO25" s="56"/>
      <c r="CP25" s="26"/>
      <c r="CQ25" s="66">
        <v>160000</v>
      </c>
    </row>
    <row r="26" spans="1:95" ht="27">
      <c r="A26" s="49"/>
      <c r="B26" s="15">
        <v>70201</v>
      </c>
      <c r="C26" s="75"/>
      <c r="D26" s="76" t="s">
        <v>134</v>
      </c>
      <c r="E26" s="61">
        <v>3110</v>
      </c>
      <c r="F26" s="5" t="s">
        <v>0</v>
      </c>
      <c r="G26" s="77">
        <v>50000</v>
      </c>
      <c r="H26" s="78">
        <v>25413.2</v>
      </c>
      <c r="I26" s="78"/>
      <c r="J26" s="62">
        <v>34740.05</v>
      </c>
      <c r="K26" s="78">
        <v>59326.85</v>
      </c>
      <c r="L26" s="8"/>
      <c r="M26" s="8"/>
      <c r="N26" s="8"/>
      <c r="O26" s="8"/>
      <c r="P26" s="8"/>
      <c r="Q26" s="8"/>
      <c r="R26" s="8"/>
      <c r="S26" s="8"/>
      <c r="T26" s="8"/>
      <c r="U26" s="1">
        <v>84740.05</v>
      </c>
      <c r="V26" s="1">
        <v>84740.05</v>
      </c>
      <c r="W26" s="8" t="s">
        <v>27</v>
      </c>
      <c r="X26" s="8"/>
      <c r="Y26" s="8"/>
      <c r="Z26" s="1">
        <f>H26+K26+L26+M26+N26+P26+Q26+X26+Y26</f>
        <v>84740.05</v>
      </c>
      <c r="AA26" s="1"/>
      <c r="AB26" s="1">
        <f t="shared" si="5"/>
        <v>84740.05</v>
      </c>
      <c r="AC26" s="8"/>
      <c r="AD26" s="8"/>
      <c r="AE26" s="8"/>
      <c r="AF26" s="8"/>
      <c r="AG26" s="8"/>
      <c r="AH26" s="1">
        <f>Z26+AC26+AD26+AE26+AF26+AG26</f>
        <v>84740.05</v>
      </c>
      <c r="AI26" s="8"/>
      <c r="AJ26" s="1">
        <f>AH26-AI26</f>
        <v>84740.05</v>
      </c>
      <c r="AK26" s="8"/>
      <c r="AL26" s="8"/>
      <c r="AM26" s="8">
        <v>14080.18</v>
      </c>
      <c r="AN26" s="8"/>
      <c r="AO26" s="8">
        <v>14080.18</v>
      </c>
      <c r="AP26" s="8">
        <v>98820.23</v>
      </c>
      <c r="AQ26" s="8" t="s">
        <v>164</v>
      </c>
      <c r="AR26" s="1">
        <f>AH26+AK26+AL26+AM26+AN26</f>
        <v>98820.23000000001</v>
      </c>
      <c r="AS26" s="8">
        <v>14080.18</v>
      </c>
      <c r="AT26" s="8">
        <v>84740.05</v>
      </c>
      <c r="AU26" s="8" t="s">
        <v>165</v>
      </c>
      <c r="AV26" s="1"/>
      <c r="AW26" s="1"/>
      <c r="AX26" s="1"/>
      <c r="AY26" s="1"/>
      <c r="AZ26" s="1">
        <f>AP26+AX26</f>
        <v>98820.23</v>
      </c>
      <c r="BA26" s="8" t="s">
        <v>164</v>
      </c>
      <c r="BB26" s="1">
        <v>98820.23</v>
      </c>
      <c r="BC26" s="1"/>
      <c r="BD26" s="1">
        <v>98820.23</v>
      </c>
      <c r="BE26" s="1" t="s">
        <v>67</v>
      </c>
      <c r="BF26" s="1"/>
      <c r="BG26" s="1">
        <v>98820.23</v>
      </c>
      <c r="BH26" s="8" t="s">
        <v>164</v>
      </c>
      <c r="BI26" s="1"/>
      <c r="BJ26" s="1"/>
      <c r="BK26" s="1"/>
      <c r="BL26" s="1"/>
      <c r="BM26" s="1">
        <f>SUM(BI26:BL26)</f>
        <v>0</v>
      </c>
      <c r="BN26" s="1">
        <v>98820.23</v>
      </c>
      <c r="BO26" s="1"/>
      <c r="BP26" s="1">
        <v>98820.23</v>
      </c>
      <c r="BQ26" s="1" t="s">
        <v>67</v>
      </c>
      <c r="BR26" s="1"/>
      <c r="BS26" s="1"/>
      <c r="BT26" s="1">
        <f>SUM(BR26:BS26)</f>
        <v>0</v>
      </c>
      <c r="BU26" s="1">
        <f>BN26+BT26</f>
        <v>98820.23</v>
      </c>
      <c r="BV26" s="1">
        <v>98820.23</v>
      </c>
      <c r="BW26" s="1"/>
      <c r="BX26" s="1" t="s">
        <v>67</v>
      </c>
      <c r="BY26" s="1"/>
      <c r="BZ26" s="1"/>
      <c r="CA26" s="1">
        <v>98820.23</v>
      </c>
      <c r="CB26" s="1">
        <v>98820.23</v>
      </c>
      <c r="CC26" s="65">
        <v>30000</v>
      </c>
      <c r="CD26" s="11"/>
      <c r="CE26" s="12"/>
      <c r="CF26" s="13">
        <f t="shared" si="1"/>
        <v>30000</v>
      </c>
      <c r="CG26" s="12"/>
      <c r="CH26" s="67"/>
      <c r="CI26" s="67"/>
      <c r="CJ26" s="66"/>
      <c r="CK26" s="66">
        <v>30000</v>
      </c>
      <c r="CL26" s="47"/>
      <c r="CM26" s="66"/>
      <c r="CN26" s="66"/>
      <c r="CO26" s="66"/>
      <c r="CP26" s="26"/>
      <c r="CQ26" s="66">
        <v>166732</v>
      </c>
    </row>
    <row r="27" spans="1:95" ht="39" customHeight="1">
      <c r="A27" s="49"/>
      <c r="B27" s="15">
        <v>70201</v>
      </c>
      <c r="C27" s="75"/>
      <c r="D27" s="76" t="s">
        <v>134</v>
      </c>
      <c r="E27" s="61">
        <v>3110</v>
      </c>
      <c r="F27" s="5" t="s">
        <v>0</v>
      </c>
      <c r="G27" s="62">
        <f aca="true" t="shared" si="10" ref="G27:V27">SUM(G28:G28)</f>
        <v>45000</v>
      </c>
      <c r="H27" s="62">
        <f t="shared" si="10"/>
        <v>0</v>
      </c>
      <c r="I27" s="62">
        <f t="shared" si="10"/>
        <v>0</v>
      </c>
      <c r="J27" s="62">
        <f t="shared" si="10"/>
        <v>0</v>
      </c>
      <c r="K27" s="62">
        <f t="shared" si="10"/>
        <v>0</v>
      </c>
      <c r="L27" s="62">
        <f t="shared" si="10"/>
        <v>0</v>
      </c>
      <c r="M27" s="62">
        <f t="shared" si="10"/>
        <v>0</v>
      </c>
      <c r="N27" s="62">
        <f t="shared" si="10"/>
        <v>14897.03</v>
      </c>
      <c r="O27" s="62">
        <f t="shared" si="10"/>
        <v>0</v>
      </c>
      <c r="P27" s="62">
        <f t="shared" si="10"/>
        <v>0</v>
      </c>
      <c r="Q27" s="62">
        <f t="shared" si="10"/>
        <v>0</v>
      </c>
      <c r="R27" s="62">
        <f t="shared" si="10"/>
        <v>0</v>
      </c>
      <c r="S27" s="62">
        <f t="shared" si="10"/>
        <v>0</v>
      </c>
      <c r="T27" s="62">
        <f t="shared" si="10"/>
        <v>0</v>
      </c>
      <c r="U27" s="62">
        <f t="shared" si="10"/>
        <v>45000</v>
      </c>
      <c r="V27" s="62">
        <f t="shared" si="10"/>
        <v>45000</v>
      </c>
      <c r="W27" s="62"/>
      <c r="X27" s="62">
        <f aca="true" t="shared" si="11" ref="X27:BC27">SUM(X28:X28)</f>
        <v>0</v>
      </c>
      <c r="Y27" s="62">
        <f t="shared" si="11"/>
        <v>0</v>
      </c>
      <c r="Z27" s="62">
        <f t="shared" si="11"/>
        <v>14897.03</v>
      </c>
      <c r="AA27" s="62">
        <f t="shared" si="11"/>
        <v>14897.03</v>
      </c>
      <c r="AB27" s="62">
        <f t="shared" si="11"/>
        <v>0</v>
      </c>
      <c r="AC27" s="62">
        <f t="shared" si="11"/>
        <v>0</v>
      </c>
      <c r="AD27" s="62">
        <f t="shared" si="11"/>
        <v>0</v>
      </c>
      <c r="AE27" s="62">
        <f t="shared" si="11"/>
        <v>0</v>
      </c>
      <c r="AF27" s="62">
        <f t="shared" si="11"/>
        <v>0</v>
      </c>
      <c r="AG27" s="62">
        <f t="shared" si="11"/>
        <v>0</v>
      </c>
      <c r="AH27" s="62">
        <f t="shared" si="11"/>
        <v>14897.03</v>
      </c>
      <c r="AI27" s="62">
        <f t="shared" si="11"/>
        <v>0</v>
      </c>
      <c r="AJ27" s="62">
        <f t="shared" si="11"/>
        <v>14897.03</v>
      </c>
      <c r="AK27" s="62">
        <f t="shared" si="11"/>
        <v>0</v>
      </c>
      <c r="AL27" s="62">
        <f t="shared" si="11"/>
        <v>0</v>
      </c>
      <c r="AM27" s="62">
        <f t="shared" si="11"/>
        <v>0</v>
      </c>
      <c r="AN27" s="62">
        <f t="shared" si="11"/>
        <v>0</v>
      </c>
      <c r="AO27" s="62">
        <f t="shared" si="11"/>
        <v>0</v>
      </c>
      <c r="AP27" s="62">
        <f t="shared" si="11"/>
        <v>45000</v>
      </c>
      <c r="AQ27" s="62">
        <f t="shared" si="11"/>
        <v>0</v>
      </c>
      <c r="AR27" s="62">
        <f t="shared" si="11"/>
        <v>14897.03</v>
      </c>
      <c r="AS27" s="62">
        <f t="shared" si="11"/>
        <v>349.65</v>
      </c>
      <c r="AT27" s="62">
        <f t="shared" si="11"/>
        <v>14547.38</v>
      </c>
      <c r="AU27" s="62">
        <f t="shared" si="11"/>
        <v>0</v>
      </c>
      <c r="AV27" s="62">
        <f t="shared" si="11"/>
        <v>0</v>
      </c>
      <c r="AW27" s="62">
        <f t="shared" si="11"/>
        <v>0</v>
      </c>
      <c r="AX27" s="62">
        <f t="shared" si="11"/>
        <v>0</v>
      </c>
      <c r="AY27" s="62">
        <f t="shared" si="11"/>
        <v>0</v>
      </c>
      <c r="AZ27" s="62">
        <f t="shared" si="11"/>
        <v>45000</v>
      </c>
      <c r="BA27" s="62">
        <f t="shared" si="11"/>
        <v>0</v>
      </c>
      <c r="BB27" s="62">
        <f t="shared" si="11"/>
        <v>14897.03</v>
      </c>
      <c r="BC27" s="62">
        <f t="shared" si="11"/>
        <v>349.65</v>
      </c>
      <c r="BD27" s="62">
        <f aca="true" t="shared" si="12" ref="BD27:CB27">SUM(BD28:BD28)</f>
        <v>14547.38</v>
      </c>
      <c r="BE27" s="62">
        <f t="shared" si="12"/>
        <v>0</v>
      </c>
      <c r="BF27" s="62">
        <f t="shared" si="12"/>
        <v>0</v>
      </c>
      <c r="BG27" s="62">
        <f t="shared" si="12"/>
        <v>45000</v>
      </c>
      <c r="BH27" s="62">
        <f t="shared" si="12"/>
        <v>0</v>
      </c>
      <c r="BI27" s="62">
        <f t="shared" si="12"/>
        <v>0</v>
      </c>
      <c r="BJ27" s="62">
        <f t="shared" si="12"/>
        <v>0</v>
      </c>
      <c r="BK27" s="62">
        <f t="shared" si="12"/>
        <v>0</v>
      </c>
      <c r="BL27" s="62">
        <f t="shared" si="12"/>
        <v>0</v>
      </c>
      <c r="BM27" s="62">
        <f t="shared" si="12"/>
        <v>0</v>
      </c>
      <c r="BN27" s="62">
        <f t="shared" si="12"/>
        <v>29660.58</v>
      </c>
      <c r="BO27" s="62">
        <f t="shared" si="12"/>
        <v>15113.2</v>
      </c>
      <c r="BP27" s="62">
        <f t="shared" si="12"/>
        <v>14547.38</v>
      </c>
      <c r="BQ27" s="62">
        <f t="shared" si="12"/>
        <v>0</v>
      </c>
      <c r="BR27" s="62">
        <f t="shared" si="12"/>
        <v>0</v>
      </c>
      <c r="BS27" s="62">
        <f t="shared" si="12"/>
        <v>0</v>
      </c>
      <c r="BT27" s="62">
        <f t="shared" si="12"/>
        <v>0</v>
      </c>
      <c r="BU27" s="62">
        <f t="shared" si="12"/>
        <v>29660.58</v>
      </c>
      <c r="BV27" s="62">
        <f t="shared" si="12"/>
        <v>14547.38</v>
      </c>
      <c r="BW27" s="62">
        <f t="shared" si="12"/>
        <v>15113.2</v>
      </c>
      <c r="BX27" s="62">
        <f t="shared" si="12"/>
        <v>0</v>
      </c>
      <c r="BY27" s="62">
        <f t="shared" si="12"/>
        <v>0</v>
      </c>
      <c r="BZ27" s="62">
        <f t="shared" si="12"/>
        <v>0</v>
      </c>
      <c r="CA27" s="62">
        <f t="shared" si="12"/>
        <v>29660.58</v>
      </c>
      <c r="CB27" s="62">
        <f t="shared" si="12"/>
        <v>29590.82</v>
      </c>
      <c r="CC27" s="80">
        <f>SUM(CC28:CC28)</f>
        <v>45000</v>
      </c>
      <c r="CD27" s="80">
        <f aca="true" t="shared" si="13" ref="CD27:CM27">SUM(CD28:CD28)</f>
        <v>0</v>
      </c>
      <c r="CE27" s="80">
        <f t="shared" si="13"/>
        <v>0</v>
      </c>
      <c r="CF27" s="80">
        <f t="shared" si="13"/>
        <v>45000</v>
      </c>
      <c r="CG27" s="80">
        <f t="shared" si="13"/>
        <v>0</v>
      </c>
      <c r="CH27" s="80">
        <f t="shared" si="13"/>
        <v>24883.35</v>
      </c>
      <c r="CI27" s="80">
        <f t="shared" si="13"/>
        <v>116.65</v>
      </c>
      <c r="CJ27" s="80">
        <f t="shared" si="13"/>
        <v>0</v>
      </c>
      <c r="CK27" s="80">
        <f t="shared" si="13"/>
        <v>45000</v>
      </c>
      <c r="CL27" s="47"/>
      <c r="CM27" s="80">
        <f t="shared" si="13"/>
        <v>24883.25</v>
      </c>
      <c r="CN27" s="80"/>
      <c r="CO27" s="80"/>
      <c r="CP27" s="26"/>
      <c r="CQ27" s="66">
        <v>10200</v>
      </c>
    </row>
    <row r="28" spans="1:97" ht="27">
      <c r="A28" s="49"/>
      <c r="B28" s="15">
        <v>70201</v>
      </c>
      <c r="C28" s="75"/>
      <c r="D28" s="76" t="s">
        <v>134</v>
      </c>
      <c r="E28" s="61">
        <v>3110</v>
      </c>
      <c r="F28" s="5" t="s">
        <v>0</v>
      </c>
      <c r="G28" s="77">
        <v>45000</v>
      </c>
      <c r="H28" s="78"/>
      <c r="I28" s="78"/>
      <c r="J28" s="8"/>
      <c r="K28" s="8"/>
      <c r="L28" s="8"/>
      <c r="M28" s="8"/>
      <c r="N28" s="8">
        <v>14897.03</v>
      </c>
      <c r="O28" s="8"/>
      <c r="P28" s="8"/>
      <c r="Q28" s="8"/>
      <c r="R28" s="8"/>
      <c r="S28" s="8"/>
      <c r="T28" s="8"/>
      <c r="U28" s="1">
        <v>45000</v>
      </c>
      <c r="V28" s="1">
        <v>45000</v>
      </c>
      <c r="W28" s="8" t="s">
        <v>28</v>
      </c>
      <c r="X28" s="8"/>
      <c r="Y28" s="8"/>
      <c r="Z28" s="1">
        <f>H28+K28+L28+M28+N28+P28+Q28+X28+Y28</f>
        <v>14897.03</v>
      </c>
      <c r="AA28" s="1">
        <v>14897.03</v>
      </c>
      <c r="AB28" s="1">
        <f t="shared" si="5"/>
        <v>0</v>
      </c>
      <c r="AC28" s="8"/>
      <c r="AD28" s="8"/>
      <c r="AE28" s="8"/>
      <c r="AF28" s="8"/>
      <c r="AG28" s="8"/>
      <c r="AH28" s="1">
        <f>Z28+AC28+AD28+AE28+AF28+AG28</f>
        <v>14897.03</v>
      </c>
      <c r="AI28" s="8"/>
      <c r="AJ28" s="1">
        <f>AH28-AI28</f>
        <v>14897.03</v>
      </c>
      <c r="AK28" s="8"/>
      <c r="AL28" s="8"/>
      <c r="AM28" s="8"/>
      <c r="AN28" s="8"/>
      <c r="AO28" s="1"/>
      <c r="AP28" s="1">
        <v>45000</v>
      </c>
      <c r="AQ28" s="8" t="s">
        <v>28</v>
      </c>
      <c r="AR28" s="1">
        <f>AH28+AK28+AL28+AM28+AN28</f>
        <v>14897.03</v>
      </c>
      <c r="AS28" s="8">
        <v>349.65</v>
      </c>
      <c r="AT28" s="8">
        <v>14547.38</v>
      </c>
      <c r="AU28" s="8" t="s">
        <v>56</v>
      </c>
      <c r="AV28" s="1"/>
      <c r="AW28" s="1"/>
      <c r="AX28" s="1"/>
      <c r="AY28" s="1"/>
      <c r="AZ28" s="1">
        <f>AP28+AX28</f>
        <v>45000</v>
      </c>
      <c r="BA28" s="8" t="s">
        <v>28</v>
      </c>
      <c r="BB28" s="1">
        <v>14897.03</v>
      </c>
      <c r="BC28" s="8">
        <v>349.65</v>
      </c>
      <c r="BD28" s="8">
        <v>14547.38</v>
      </c>
      <c r="BE28" s="8" t="s">
        <v>56</v>
      </c>
      <c r="BF28" s="8"/>
      <c r="BG28" s="8">
        <v>45000</v>
      </c>
      <c r="BH28" s="8" t="s">
        <v>28</v>
      </c>
      <c r="BI28" s="8"/>
      <c r="BJ28" s="8"/>
      <c r="BK28" s="8"/>
      <c r="BL28" s="8"/>
      <c r="BM28" s="1">
        <f>SUM(BI28:BL28)</f>
        <v>0</v>
      </c>
      <c r="BN28" s="1">
        <v>29660.58</v>
      </c>
      <c r="BO28" s="8">
        <v>15113.2</v>
      </c>
      <c r="BP28" s="8">
        <v>14547.38</v>
      </c>
      <c r="BQ28" s="8" t="s">
        <v>56</v>
      </c>
      <c r="BR28" s="8"/>
      <c r="BS28" s="8"/>
      <c r="BT28" s="1">
        <f>SUM(BR28:BS28)</f>
        <v>0</v>
      </c>
      <c r="BU28" s="1">
        <f>BN28+BT28</f>
        <v>29660.58</v>
      </c>
      <c r="BV28" s="8">
        <v>14547.38</v>
      </c>
      <c r="BW28" s="8">
        <v>15113.2</v>
      </c>
      <c r="BX28" s="8" t="s">
        <v>56</v>
      </c>
      <c r="BY28" s="8"/>
      <c r="BZ28" s="8"/>
      <c r="CA28" s="8">
        <v>29660.58</v>
      </c>
      <c r="CB28" s="8">
        <v>29590.82</v>
      </c>
      <c r="CC28" s="65">
        <v>45000</v>
      </c>
      <c r="CD28" s="11"/>
      <c r="CE28" s="12"/>
      <c r="CF28" s="13">
        <f t="shared" si="1"/>
        <v>45000</v>
      </c>
      <c r="CG28" s="12"/>
      <c r="CH28" s="67">
        <v>24883.35</v>
      </c>
      <c r="CI28" s="67">
        <v>116.65</v>
      </c>
      <c r="CJ28" s="66"/>
      <c r="CK28" s="66">
        <v>45000</v>
      </c>
      <c r="CL28" s="47"/>
      <c r="CM28" s="66">
        <v>24883.25</v>
      </c>
      <c r="CN28" s="66"/>
      <c r="CO28" s="66"/>
      <c r="CP28" s="66"/>
      <c r="CQ28" s="66">
        <v>40000</v>
      </c>
      <c r="CR28" s="81"/>
      <c r="CS28" s="82"/>
    </row>
    <row r="29" spans="1:95" ht="39">
      <c r="A29" s="49"/>
      <c r="B29" s="69">
        <v>15</v>
      </c>
      <c r="C29" s="70"/>
      <c r="D29" s="71" t="s">
        <v>107</v>
      </c>
      <c r="E29" s="72"/>
      <c r="F29" s="73" t="s">
        <v>4</v>
      </c>
      <c r="G29" s="1">
        <f aca="true" t="shared" si="14" ref="G29:AL29">SUM(G36:G44)</f>
        <v>0</v>
      </c>
      <c r="H29" s="1">
        <f t="shared" si="14"/>
        <v>0</v>
      </c>
      <c r="I29" s="1">
        <f t="shared" si="14"/>
        <v>0</v>
      </c>
      <c r="J29" s="1">
        <f t="shared" si="14"/>
        <v>0</v>
      </c>
      <c r="K29" s="1">
        <f t="shared" si="14"/>
        <v>0</v>
      </c>
      <c r="L29" s="1">
        <f t="shared" si="14"/>
        <v>0</v>
      </c>
      <c r="M29" s="1">
        <f t="shared" si="14"/>
        <v>0</v>
      </c>
      <c r="N29" s="1">
        <f t="shared" si="14"/>
        <v>0</v>
      </c>
      <c r="O29" s="1">
        <f t="shared" si="14"/>
        <v>0</v>
      </c>
      <c r="P29" s="1">
        <f t="shared" si="14"/>
        <v>0</v>
      </c>
      <c r="Q29" s="1">
        <f t="shared" si="14"/>
        <v>0</v>
      </c>
      <c r="R29" s="1">
        <f t="shared" si="14"/>
        <v>0</v>
      </c>
      <c r="S29" s="1">
        <f t="shared" si="14"/>
        <v>0</v>
      </c>
      <c r="T29" s="1">
        <f t="shared" si="14"/>
        <v>0</v>
      </c>
      <c r="U29" s="1">
        <f t="shared" si="14"/>
        <v>0</v>
      </c>
      <c r="V29" s="1">
        <f t="shared" si="14"/>
        <v>0</v>
      </c>
      <c r="W29" s="1">
        <f t="shared" si="14"/>
        <v>0</v>
      </c>
      <c r="X29" s="1">
        <f t="shared" si="14"/>
        <v>0</v>
      </c>
      <c r="Y29" s="1">
        <f t="shared" si="14"/>
        <v>0</v>
      </c>
      <c r="Z29" s="1">
        <f t="shared" si="14"/>
        <v>0</v>
      </c>
      <c r="AA29" s="1">
        <f t="shared" si="14"/>
        <v>0</v>
      </c>
      <c r="AB29" s="1">
        <f t="shared" si="14"/>
        <v>0</v>
      </c>
      <c r="AC29" s="1">
        <f t="shared" si="14"/>
        <v>0</v>
      </c>
      <c r="AD29" s="1">
        <f t="shared" si="14"/>
        <v>0</v>
      </c>
      <c r="AE29" s="1">
        <f t="shared" si="14"/>
        <v>0</v>
      </c>
      <c r="AF29" s="1">
        <f t="shared" si="14"/>
        <v>0</v>
      </c>
      <c r="AG29" s="1">
        <f t="shared" si="14"/>
        <v>0</v>
      </c>
      <c r="AH29" s="1">
        <f t="shared" si="14"/>
        <v>0</v>
      </c>
      <c r="AI29" s="1">
        <f t="shared" si="14"/>
        <v>0</v>
      </c>
      <c r="AJ29" s="1">
        <f t="shared" si="14"/>
        <v>0</v>
      </c>
      <c r="AK29" s="1">
        <f t="shared" si="14"/>
        <v>0</v>
      </c>
      <c r="AL29" s="1">
        <f t="shared" si="14"/>
        <v>0</v>
      </c>
      <c r="AM29" s="1">
        <f aca="true" t="shared" si="15" ref="AM29:BR29">SUM(AM36:AM44)</f>
        <v>0</v>
      </c>
      <c r="AN29" s="1">
        <f t="shared" si="15"/>
        <v>0</v>
      </c>
      <c r="AO29" s="1">
        <f t="shared" si="15"/>
        <v>0</v>
      </c>
      <c r="AP29" s="1">
        <f t="shared" si="15"/>
        <v>0</v>
      </c>
      <c r="AQ29" s="1">
        <f t="shared" si="15"/>
        <v>0</v>
      </c>
      <c r="AR29" s="1">
        <f t="shared" si="15"/>
        <v>0</v>
      </c>
      <c r="AS29" s="1">
        <f t="shared" si="15"/>
        <v>0</v>
      </c>
      <c r="AT29" s="1">
        <f t="shared" si="15"/>
        <v>0</v>
      </c>
      <c r="AU29" s="1">
        <f t="shared" si="15"/>
        <v>0</v>
      </c>
      <c r="AV29" s="1">
        <f t="shared" si="15"/>
        <v>0</v>
      </c>
      <c r="AW29" s="1">
        <f t="shared" si="15"/>
        <v>0</v>
      </c>
      <c r="AX29" s="1">
        <f t="shared" si="15"/>
        <v>0</v>
      </c>
      <c r="AY29" s="1">
        <f t="shared" si="15"/>
        <v>0</v>
      </c>
      <c r="AZ29" s="1">
        <f t="shared" si="15"/>
        <v>0</v>
      </c>
      <c r="BA29" s="1">
        <f t="shared" si="15"/>
        <v>0</v>
      </c>
      <c r="BB29" s="1">
        <f t="shared" si="15"/>
        <v>0</v>
      </c>
      <c r="BC29" s="1">
        <f t="shared" si="15"/>
        <v>0</v>
      </c>
      <c r="BD29" s="1">
        <f t="shared" si="15"/>
        <v>0</v>
      </c>
      <c r="BE29" s="1">
        <f t="shared" si="15"/>
        <v>0</v>
      </c>
      <c r="BF29" s="1">
        <f t="shared" si="15"/>
        <v>0</v>
      </c>
      <c r="BG29" s="1">
        <f t="shared" si="15"/>
        <v>0</v>
      </c>
      <c r="BH29" s="1">
        <f t="shared" si="15"/>
        <v>0</v>
      </c>
      <c r="BI29" s="1">
        <f t="shared" si="15"/>
        <v>0</v>
      </c>
      <c r="BJ29" s="1">
        <f t="shared" si="15"/>
        <v>0</v>
      </c>
      <c r="BK29" s="1">
        <f t="shared" si="15"/>
        <v>0</v>
      </c>
      <c r="BL29" s="1">
        <f t="shared" si="15"/>
        <v>0</v>
      </c>
      <c r="BM29" s="1">
        <f t="shared" si="15"/>
        <v>0</v>
      </c>
      <c r="BN29" s="1">
        <f t="shared" si="15"/>
        <v>0</v>
      </c>
      <c r="BO29" s="1">
        <f t="shared" si="15"/>
        <v>0</v>
      </c>
      <c r="BP29" s="1">
        <f t="shared" si="15"/>
        <v>0</v>
      </c>
      <c r="BQ29" s="1">
        <f t="shared" si="15"/>
        <v>0</v>
      </c>
      <c r="BR29" s="1">
        <f t="shared" si="15"/>
        <v>0</v>
      </c>
      <c r="BS29" s="1">
        <f aca="true" t="shared" si="16" ref="BS29:CB29">SUM(BS36:BS44)</f>
        <v>0</v>
      </c>
      <c r="BT29" s="1">
        <f t="shared" si="16"/>
        <v>0</v>
      </c>
      <c r="BU29" s="1">
        <f t="shared" si="16"/>
        <v>0</v>
      </c>
      <c r="BV29" s="1">
        <f t="shared" si="16"/>
        <v>0</v>
      </c>
      <c r="BW29" s="1">
        <f t="shared" si="16"/>
        <v>0</v>
      </c>
      <c r="BX29" s="1">
        <f t="shared" si="16"/>
        <v>0</v>
      </c>
      <c r="BY29" s="1">
        <f t="shared" si="16"/>
        <v>0</v>
      </c>
      <c r="BZ29" s="1">
        <f t="shared" si="16"/>
        <v>0</v>
      </c>
      <c r="CA29" s="1">
        <f t="shared" si="16"/>
        <v>0</v>
      </c>
      <c r="CB29" s="1">
        <f t="shared" si="16"/>
        <v>0</v>
      </c>
      <c r="CC29" s="56">
        <f aca="true" t="shared" si="17" ref="CC29:CK29">SUM(CC30:CC44)</f>
        <v>294868</v>
      </c>
      <c r="CD29" s="56">
        <f t="shared" si="17"/>
        <v>2815000</v>
      </c>
      <c r="CE29" s="56">
        <f t="shared" si="17"/>
        <v>156788</v>
      </c>
      <c r="CF29" s="56">
        <f t="shared" si="17"/>
        <v>3266656</v>
      </c>
      <c r="CG29" s="56">
        <f t="shared" si="17"/>
        <v>0</v>
      </c>
      <c r="CH29" s="56">
        <f t="shared" si="17"/>
        <v>214829.81</v>
      </c>
      <c r="CI29" s="56">
        <f t="shared" si="17"/>
        <v>0</v>
      </c>
      <c r="CJ29" s="56">
        <f t="shared" si="17"/>
        <v>1535000</v>
      </c>
      <c r="CK29" s="56">
        <f t="shared" si="17"/>
        <v>4801656</v>
      </c>
      <c r="CL29" s="47"/>
      <c r="CM29" s="56">
        <f>SUM(CM30:CM44)</f>
        <v>355173.65</v>
      </c>
      <c r="CN29" s="56"/>
      <c r="CO29" s="56"/>
      <c r="CP29" s="56"/>
      <c r="CQ29" s="56">
        <f>SUM(CQ30:CQ30)</f>
        <v>30000</v>
      </c>
    </row>
    <row r="30" spans="1:95" ht="27">
      <c r="A30" s="49"/>
      <c r="B30" s="15" t="s">
        <v>1</v>
      </c>
      <c r="C30" s="83">
        <v>1030</v>
      </c>
      <c r="D30" s="60" t="s">
        <v>93</v>
      </c>
      <c r="E30" s="61">
        <v>3240</v>
      </c>
      <c r="F30" s="5" t="s">
        <v>94</v>
      </c>
      <c r="G30" s="7"/>
      <c r="H30" s="8"/>
      <c r="I30" s="8"/>
      <c r="J30" s="8"/>
      <c r="K30" s="8"/>
      <c r="L30" s="8"/>
      <c r="M30" s="8"/>
      <c r="N30" s="8"/>
      <c r="O30" s="9"/>
      <c r="P30" s="8"/>
      <c r="Q30" s="8"/>
      <c r="R30" s="8"/>
      <c r="S30" s="8"/>
      <c r="T30" s="8"/>
      <c r="U30" s="10"/>
      <c r="V30" s="10"/>
      <c r="W30" s="8"/>
      <c r="X30" s="8"/>
      <c r="Y30" s="8"/>
      <c r="Z30" s="1"/>
      <c r="AA30" s="1"/>
      <c r="AB30" s="1"/>
      <c r="AC30" s="8"/>
      <c r="AD30" s="8"/>
      <c r="AE30" s="8"/>
      <c r="AF30" s="8"/>
      <c r="AG30" s="8"/>
      <c r="AH30" s="1"/>
      <c r="AI30" s="8"/>
      <c r="AJ30" s="1"/>
      <c r="AK30" s="8"/>
      <c r="AL30" s="8"/>
      <c r="AM30" s="8"/>
      <c r="AN30" s="8"/>
      <c r="AO30" s="8"/>
      <c r="AP30" s="10"/>
      <c r="AQ30" s="8"/>
      <c r="AR30" s="1"/>
      <c r="AS30" s="8"/>
      <c r="AT30" s="8"/>
      <c r="AU30" s="8"/>
      <c r="AV30" s="1"/>
      <c r="AW30" s="1"/>
      <c r="AX30" s="1"/>
      <c r="AY30" s="1"/>
      <c r="AZ30" s="1"/>
      <c r="BA30" s="8"/>
      <c r="BB30" s="1"/>
      <c r="BC30" s="1"/>
      <c r="BD30" s="1"/>
      <c r="BE30" s="1"/>
      <c r="BF30" s="1"/>
      <c r="BG30" s="1"/>
      <c r="BH30" s="8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8"/>
      <c r="BY30" s="1"/>
      <c r="BZ30" s="1"/>
      <c r="CA30" s="1"/>
      <c r="CB30" s="1"/>
      <c r="CC30" s="3"/>
      <c r="CD30" s="11"/>
      <c r="CE30" s="12">
        <v>8394</v>
      </c>
      <c r="CF30" s="13">
        <f>SUM(CC30:CE30)</f>
        <v>8394</v>
      </c>
      <c r="CG30" s="12" t="s">
        <v>125</v>
      </c>
      <c r="CH30" s="67"/>
      <c r="CI30" s="67"/>
      <c r="CJ30" s="66"/>
      <c r="CK30" s="66">
        <v>8394</v>
      </c>
      <c r="CL30" s="74" t="s">
        <v>125</v>
      </c>
      <c r="CM30" s="66"/>
      <c r="CN30" s="66"/>
      <c r="CO30" s="66"/>
      <c r="CP30" s="26"/>
      <c r="CQ30" s="66">
        <v>30000</v>
      </c>
    </row>
    <row r="31" spans="1:95" ht="26.25">
      <c r="A31" s="49"/>
      <c r="B31" s="69">
        <v>24</v>
      </c>
      <c r="C31" s="70"/>
      <c r="D31" s="71" t="s">
        <v>5</v>
      </c>
      <c r="E31" s="72"/>
      <c r="F31" s="73" t="s">
        <v>4</v>
      </c>
      <c r="G31" s="7"/>
      <c r="H31" s="8"/>
      <c r="I31" s="8"/>
      <c r="J31" s="8"/>
      <c r="K31" s="8"/>
      <c r="L31" s="8"/>
      <c r="M31" s="8"/>
      <c r="N31" s="8"/>
      <c r="O31" s="9"/>
      <c r="P31" s="8"/>
      <c r="Q31" s="8"/>
      <c r="R31" s="8"/>
      <c r="S31" s="8"/>
      <c r="T31" s="8"/>
      <c r="U31" s="10"/>
      <c r="V31" s="10"/>
      <c r="W31" s="8"/>
      <c r="X31" s="8"/>
      <c r="Y31" s="8"/>
      <c r="Z31" s="1"/>
      <c r="AA31" s="1"/>
      <c r="AB31" s="1"/>
      <c r="AC31" s="8"/>
      <c r="AD31" s="8"/>
      <c r="AE31" s="8"/>
      <c r="AF31" s="8"/>
      <c r="AG31" s="8"/>
      <c r="AH31" s="1"/>
      <c r="AI31" s="8"/>
      <c r="AJ31" s="1"/>
      <c r="AK31" s="8"/>
      <c r="AL31" s="8"/>
      <c r="AM31" s="8"/>
      <c r="AN31" s="8"/>
      <c r="AO31" s="8"/>
      <c r="AP31" s="10"/>
      <c r="AQ31" s="8"/>
      <c r="AR31" s="1"/>
      <c r="AS31" s="8"/>
      <c r="AT31" s="8"/>
      <c r="AU31" s="8"/>
      <c r="AV31" s="1"/>
      <c r="AW31" s="1"/>
      <c r="AX31" s="1"/>
      <c r="AY31" s="1"/>
      <c r="AZ31" s="1"/>
      <c r="BA31" s="8"/>
      <c r="BB31" s="1"/>
      <c r="BC31" s="1"/>
      <c r="BD31" s="1"/>
      <c r="BE31" s="1"/>
      <c r="BF31" s="1"/>
      <c r="BG31" s="1"/>
      <c r="BH31" s="8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8"/>
      <c r="BY31" s="1"/>
      <c r="BZ31" s="1"/>
      <c r="CA31" s="1"/>
      <c r="CB31" s="1"/>
      <c r="CC31" s="3"/>
      <c r="CD31" s="11"/>
      <c r="CE31" s="12">
        <v>8394</v>
      </c>
      <c r="CF31" s="13">
        <f>SUM(CC31:CE31)</f>
        <v>8394</v>
      </c>
      <c r="CG31" s="12" t="s">
        <v>125</v>
      </c>
      <c r="CH31" s="67"/>
      <c r="CI31" s="67"/>
      <c r="CJ31" s="66"/>
      <c r="CK31" s="66">
        <v>8394</v>
      </c>
      <c r="CL31" s="74" t="s">
        <v>125</v>
      </c>
      <c r="CM31" s="66"/>
      <c r="CN31" s="66"/>
      <c r="CO31" s="66"/>
      <c r="CP31" s="26"/>
      <c r="CQ31" s="80">
        <f>SUM(CQ32:CQ32)</f>
        <v>45000</v>
      </c>
    </row>
    <row r="32" spans="1:95" ht="27">
      <c r="A32" s="49"/>
      <c r="B32" s="15">
        <v>110201</v>
      </c>
      <c r="C32" s="83">
        <v>824</v>
      </c>
      <c r="D32" s="84" t="s">
        <v>2</v>
      </c>
      <c r="E32" s="72">
        <v>3110</v>
      </c>
      <c r="F32" s="5" t="s">
        <v>0</v>
      </c>
      <c r="G32" s="7"/>
      <c r="H32" s="8"/>
      <c r="I32" s="8"/>
      <c r="J32" s="8"/>
      <c r="K32" s="8"/>
      <c r="L32" s="8"/>
      <c r="M32" s="8"/>
      <c r="N32" s="8"/>
      <c r="O32" s="9"/>
      <c r="P32" s="8"/>
      <c r="Q32" s="8"/>
      <c r="R32" s="8"/>
      <c r="S32" s="8"/>
      <c r="T32" s="8"/>
      <c r="U32" s="10"/>
      <c r="V32" s="10"/>
      <c r="W32" s="8"/>
      <c r="X32" s="8"/>
      <c r="Y32" s="8"/>
      <c r="Z32" s="1"/>
      <c r="AA32" s="1"/>
      <c r="AB32" s="1"/>
      <c r="AC32" s="8"/>
      <c r="AD32" s="8"/>
      <c r="AE32" s="8"/>
      <c r="AF32" s="8"/>
      <c r="AG32" s="8"/>
      <c r="AH32" s="1"/>
      <c r="AI32" s="8"/>
      <c r="AJ32" s="1"/>
      <c r="AK32" s="8"/>
      <c r="AL32" s="8"/>
      <c r="AM32" s="8"/>
      <c r="AN32" s="8"/>
      <c r="AO32" s="8"/>
      <c r="AP32" s="10"/>
      <c r="AQ32" s="8"/>
      <c r="AR32" s="1"/>
      <c r="AS32" s="8"/>
      <c r="AT32" s="8"/>
      <c r="AU32" s="8"/>
      <c r="AV32" s="1"/>
      <c r="AW32" s="1"/>
      <c r="AX32" s="1"/>
      <c r="AY32" s="1"/>
      <c r="AZ32" s="1"/>
      <c r="BA32" s="8"/>
      <c r="BB32" s="1"/>
      <c r="BC32" s="1"/>
      <c r="BD32" s="1"/>
      <c r="BE32" s="1"/>
      <c r="BF32" s="1"/>
      <c r="BG32" s="1"/>
      <c r="BH32" s="8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8"/>
      <c r="BY32" s="1"/>
      <c r="BZ32" s="1"/>
      <c r="CA32" s="1"/>
      <c r="CB32" s="1"/>
      <c r="CC32" s="3"/>
      <c r="CD32" s="11"/>
      <c r="CE32" s="12">
        <v>80000</v>
      </c>
      <c r="CF32" s="13">
        <f>SUM(CC32:CE32)</f>
        <v>80000</v>
      </c>
      <c r="CG32" s="12" t="s">
        <v>125</v>
      </c>
      <c r="CH32" s="67"/>
      <c r="CI32" s="67"/>
      <c r="CJ32" s="66"/>
      <c r="CK32" s="66">
        <v>80000</v>
      </c>
      <c r="CL32" s="74" t="s">
        <v>125</v>
      </c>
      <c r="CM32" s="66"/>
      <c r="CN32" s="66"/>
      <c r="CO32" s="66"/>
      <c r="CP32" s="26"/>
      <c r="CQ32" s="66">
        <v>45000</v>
      </c>
    </row>
    <row r="33" spans="1:95" ht="39">
      <c r="A33" s="49"/>
      <c r="B33" s="69">
        <v>40</v>
      </c>
      <c r="C33" s="70"/>
      <c r="D33" s="71" t="s">
        <v>108</v>
      </c>
      <c r="E33" s="72"/>
      <c r="F33" s="73" t="s">
        <v>4</v>
      </c>
      <c r="G33" s="7"/>
      <c r="H33" s="8"/>
      <c r="I33" s="8"/>
      <c r="J33" s="8"/>
      <c r="K33" s="8"/>
      <c r="L33" s="8"/>
      <c r="M33" s="8"/>
      <c r="N33" s="8"/>
      <c r="O33" s="9"/>
      <c r="P33" s="8"/>
      <c r="Q33" s="8"/>
      <c r="R33" s="8"/>
      <c r="S33" s="8"/>
      <c r="T33" s="8"/>
      <c r="U33" s="10"/>
      <c r="V33" s="10"/>
      <c r="W33" s="8"/>
      <c r="X33" s="8"/>
      <c r="Y33" s="8"/>
      <c r="Z33" s="1"/>
      <c r="AA33" s="1"/>
      <c r="AB33" s="1"/>
      <c r="AC33" s="8"/>
      <c r="AD33" s="8"/>
      <c r="AE33" s="8"/>
      <c r="AF33" s="8"/>
      <c r="AG33" s="8"/>
      <c r="AH33" s="1"/>
      <c r="AI33" s="8"/>
      <c r="AJ33" s="1"/>
      <c r="AK33" s="8"/>
      <c r="AL33" s="8"/>
      <c r="AM33" s="8"/>
      <c r="AN33" s="8"/>
      <c r="AO33" s="8"/>
      <c r="AP33" s="10"/>
      <c r="AQ33" s="8"/>
      <c r="AR33" s="1"/>
      <c r="AS33" s="8"/>
      <c r="AT33" s="8"/>
      <c r="AU33" s="8"/>
      <c r="AV33" s="1"/>
      <c r="AW33" s="1"/>
      <c r="AX33" s="1"/>
      <c r="AY33" s="1"/>
      <c r="AZ33" s="1"/>
      <c r="BA33" s="8"/>
      <c r="BB33" s="1"/>
      <c r="BC33" s="1"/>
      <c r="BD33" s="1"/>
      <c r="BE33" s="1"/>
      <c r="BF33" s="1"/>
      <c r="BG33" s="1"/>
      <c r="BH33" s="8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8"/>
      <c r="BY33" s="1"/>
      <c r="BZ33" s="1"/>
      <c r="CA33" s="1"/>
      <c r="CB33" s="1"/>
      <c r="CC33" s="3"/>
      <c r="CD33" s="11"/>
      <c r="CE33" s="12">
        <v>60000</v>
      </c>
      <c r="CF33" s="13">
        <f>SUM(CC33:CE33)</f>
        <v>60000</v>
      </c>
      <c r="CG33" s="12" t="s">
        <v>125</v>
      </c>
      <c r="CH33" s="67"/>
      <c r="CI33" s="67"/>
      <c r="CJ33" s="66"/>
      <c r="CK33" s="66">
        <v>60000</v>
      </c>
      <c r="CL33" s="74" t="s">
        <v>125</v>
      </c>
      <c r="CM33" s="66"/>
      <c r="CN33" s="66"/>
      <c r="CO33" s="66"/>
      <c r="CP33" s="26"/>
      <c r="CQ33" s="56">
        <f>SUM(CQ34:CQ46)</f>
        <v>4315088</v>
      </c>
    </row>
    <row r="34" spans="1:95" ht="96" customHeight="1">
      <c r="A34" s="49"/>
      <c r="B34" s="15">
        <v>150101</v>
      </c>
      <c r="C34" s="2"/>
      <c r="D34" s="5" t="s">
        <v>92</v>
      </c>
      <c r="E34" s="4">
        <v>3122</v>
      </c>
      <c r="F34" s="14" t="s">
        <v>118</v>
      </c>
      <c r="G34" s="7"/>
      <c r="H34" s="8"/>
      <c r="I34" s="8"/>
      <c r="J34" s="8"/>
      <c r="K34" s="8"/>
      <c r="L34" s="8"/>
      <c r="M34" s="8"/>
      <c r="N34" s="8"/>
      <c r="O34" s="9"/>
      <c r="P34" s="8"/>
      <c r="Q34" s="8"/>
      <c r="R34" s="8"/>
      <c r="S34" s="8"/>
      <c r="T34" s="8"/>
      <c r="U34" s="10"/>
      <c r="V34" s="10"/>
      <c r="W34" s="8"/>
      <c r="X34" s="8"/>
      <c r="Y34" s="8"/>
      <c r="Z34" s="1"/>
      <c r="AA34" s="1"/>
      <c r="AB34" s="1"/>
      <c r="AC34" s="8"/>
      <c r="AD34" s="8"/>
      <c r="AE34" s="8"/>
      <c r="AF34" s="8"/>
      <c r="AG34" s="8"/>
      <c r="AH34" s="1"/>
      <c r="AI34" s="8"/>
      <c r="AJ34" s="1"/>
      <c r="AK34" s="8"/>
      <c r="AL34" s="8"/>
      <c r="AM34" s="8"/>
      <c r="AN34" s="8"/>
      <c r="AO34" s="8"/>
      <c r="AP34" s="10"/>
      <c r="AQ34" s="8"/>
      <c r="AR34" s="1"/>
      <c r="AS34" s="8"/>
      <c r="AT34" s="8"/>
      <c r="AU34" s="8"/>
      <c r="AV34" s="1"/>
      <c r="AW34" s="1"/>
      <c r="AX34" s="1"/>
      <c r="AY34" s="1"/>
      <c r="AZ34" s="1"/>
      <c r="BA34" s="8"/>
      <c r="BB34" s="1"/>
      <c r="BC34" s="1"/>
      <c r="BD34" s="1"/>
      <c r="BE34" s="1"/>
      <c r="BF34" s="1"/>
      <c r="BG34" s="1"/>
      <c r="BH34" s="8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8"/>
      <c r="BY34" s="1"/>
      <c r="BZ34" s="1"/>
      <c r="CA34" s="1"/>
      <c r="CB34" s="1"/>
      <c r="CC34" s="3"/>
      <c r="CD34" s="11"/>
      <c r="CE34" s="12"/>
      <c r="CF34" s="13"/>
      <c r="CG34" s="12"/>
      <c r="CH34" s="67"/>
      <c r="CI34" s="67"/>
      <c r="CJ34" s="66">
        <v>35000</v>
      </c>
      <c r="CK34" s="66">
        <v>35000</v>
      </c>
      <c r="CL34" s="74" t="s">
        <v>125</v>
      </c>
      <c r="CM34" s="66">
        <v>8842.5</v>
      </c>
      <c r="CN34" s="66"/>
      <c r="CO34" s="66"/>
      <c r="CP34" s="26"/>
      <c r="CQ34" s="66">
        <v>8394</v>
      </c>
    </row>
    <row r="35" spans="1:95" ht="93">
      <c r="A35" s="49"/>
      <c r="B35" s="15">
        <v>150101</v>
      </c>
      <c r="C35" s="2"/>
      <c r="D35" s="5" t="s">
        <v>92</v>
      </c>
      <c r="E35" s="4">
        <v>3122</v>
      </c>
      <c r="F35" s="14" t="s">
        <v>119</v>
      </c>
      <c r="G35" s="7"/>
      <c r="H35" s="8"/>
      <c r="I35" s="8"/>
      <c r="J35" s="8"/>
      <c r="K35" s="8"/>
      <c r="L35" s="8"/>
      <c r="M35" s="8"/>
      <c r="N35" s="8"/>
      <c r="O35" s="9"/>
      <c r="P35" s="8"/>
      <c r="Q35" s="8"/>
      <c r="R35" s="8"/>
      <c r="S35" s="8"/>
      <c r="T35" s="8"/>
      <c r="U35" s="10"/>
      <c r="V35" s="10"/>
      <c r="W35" s="8"/>
      <c r="X35" s="8"/>
      <c r="Y35" s="8"/>
      <c r="Z35" s="1"/>
      <c r="AA35" s="1"/>
      <c r="AB35" s="1"/>
      <c r="AC35" s="8"/>
      <c r="AD35" s="8"/>
      <c r="AE35" s="8"/>
      <c r="AF35" s="8"/>
      <c r="AG35" s="8"/>
      <c r="AH35" s="1"/>
      <c r="AI35" s="8"/>
      <c r="AJ35" s="1"/>
      <c r="AK35" s="8"/>
      <c r="AL35" s="8"/>
      <c r="AM35" s="8"/>
      <c r="AN35" s="8"/>
      <c r="AO35" s="8"/>
      <c r="AP35" s="10"/>
      <c r="AQ35" s="8"/>
      <c r="AR35" s="1"/>
      <c r="AS35" s="8"/>
      <c r="AT35" s="8"/>
      <c r="AU35" s="8"/>
      <c r="AV35" s="1"/>
      <c r="AW35" s="1"/>
      <c r="AX35" s="1"/>
      <c r="AY35" s="1"/>
      <c r="AZ35" s="1"/>
      <c r="BA35" s="8"/>
      <c r="BB35" s="1"/>
      <c r="BC35" s="1"/>
      <c r="BD35" s="1"/>
      <c r="BE35" s="1"/>
      <c r="BF35" s="1"/>
      <c r="BG35" s="1"/>
      <c r="BH35" s="8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8"/>
      <c r="BY35" s="1"/>
      <c r="BZ35" s="1"/>
      <c r="CA35" s="1"/>
      <c r="CB35" s="1"/>
      <c r="CC35" s="3"/>
      <c r="CD35" s="11"/>
      <c r="CE35" s="12"/>
      <c r="CF35" s="13"/>
      <c r="CG35" s="12"/>
      <c r="CH35" s="67"/>
      <c r="CI35" s="67"/>
      <c r="CJ35" s="66">
        <v>1500000</v>
      </c>
      <c r="CK35" s="66">
        <v>1500000</v>
      </c>
      <c r="CL35" s="74" t="s">
        <v>125</v>
      </c>
      <c r="CM35" s="66"/>
      <c r="CN35" s="66"/>
      <c r="CO35" s="66"/>
      <c r="CP35" s="26"/>
      <c r="CQ35" s="66">
        <v>8394</v>
      </c>
    </row>
    <row r="36" spans="1:95" ht="66">
      <c r="A36" s="49"/>
      <c r="B36" s="15">
        <v>150101</v>
      </c>
      <c r="C36" s="2"/>
      <c r="D36" s="5" t="s">
        <v>92</v>
      </c>
      <c r="E36" s="4">
        <v>3122</v>
      </c>
      <c r="F36" s="14" t="s">
        <v>120</v>
      </c>
      <c r="G36" s="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"/>
      <c r="V36" s="1"/>
      <c r="W36" s="8"/>
      <c r="X36" s="8"/>
      <c r="Y36" s="8"/>
      <c r="Z36" s="1"/>
      <c r="AA36" s="1"/>
      <c r="AB36" s="1"/>
      <c r="AC36" s="8"/>
      <c r="AD36" s="8"/>
      <c r="AE36" s="8"/>
      <c r="AF36" s="8"/>
      <c r="AG36" s="8"/>
      <c r="AH36" s="1"/>
      <c r="AI36" s="8"/>
      <c r="AJ36" s="1"/>
      <c r="AK36" s="8"/>
      <c r="AL36" s="8"/>
      <c r="AM36" s="8"/>
      <c r="AN36" s="8"/>
      <c r="AO36" s="8"/>
      <c r="AP36" s="1"/>
      <c r="AQ36" s="8"/>
      <c r="AR36" s="1"/>
      <c r="AS36" s="8"/>
      <c r="AT36" s="8"/>
      <c r="AU36" s="8"/>
      <c r="AV36" s="1"/>
      <c r="AW36" s="1"/>
      <c r="AX36" s="1"/>
      <c r="AY36" s="1"/>
      <c r="AZ36" s="1"/>
      <c r="BA36" s="8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3">
        <v>40000</v>
      </c>
      <c r="CD36" s="11"/>
      <c r="CE36" s="12"/>
      <c r="CF36" s="13">
        <f t="shared" si="1"/>
        <v>40000</v>
      </c>
      <c r="CG36" s="12"/>
      <c r="CH36" s="67">
        <v>39962.21</v>
      </c>
      <c r="CI36" s="67"/>
      <c r="CJ36" s="66"/>
      <c r="CK36" s="66">
        <v>40000</v>
      </c>
      <c r="CL36" s="47"/>
      <c r="CM36" s="66">
        <v>39962.21</v>
      </c>
      <c r="CN36" s="66"/>
      <c r="CO36" s="66"/>
      <c r="CP36" s="26"/>
      <c r="CQ36" s="66">
        <v>80000</v>
      </c>
    </row>
    <row r="37" spans="1:95" ht="69" customHeight="1">
      <c r="A37" s="49"/>
      <c r="B37" s="15">
        <v>150101</v>
      </c>
      <c r="C37" s="2"/>
      <c r="D37" s="5" t="s">
        <v>92</v>
      </c>
      <c r="E37" s="4">
        <v>3122</v>
      </c>
      <c r="F37" s="14" t="s">
        <v>121</v>
      </c>
      <c r="G37" s="7"/>
      <c r="H37" s="8"/>
      <c r="I37" s="8"/>
      <c r="J37" s="8"/>
      <c r="K37" s="8"/>
      <c r="L37" s="8"/>
      <c r="M37" s="8"/>
      <c r="N37" s="8"/>
      <c r="O37" s="9"/>
      <c r="P37" s="8"/>
      <c r="Q37" s="8"/>
      <c r="R37" s="8"/>
      <c r="S37" s="8"/>
      <c r="T37" s="8"/>
      <c r="U37" s="10"/>
      <c r="V37" s="10"/>
      <c r="W37" s="8"/>
      <c r="X37" s="8"/>
      <c r="Y37" s="8"/>
      <c r="Z37" s="1"/>
      <c r="AA37" s="1"/>
      <c r="AB37" s="1"/>
      <c r="AC37" s="8"/>
      <c r="AD37" s="8"/>
      <c r="AE37" s="8"/>
      <c r="AF37" s="8"/>
      <c r="AG37" s="8"/>
      <c r="AH37" s="1"/>
      <c r="AI37" s="8"/>
      <c r="AJ37" s="1"/>
      <c r="AK37" s="8"/>
      <c r="AL37" s="8"/>
      <c r="AM37" s="8"/>
      <c r="AN37" s="8"/>
      <c r="AO37" s="8"/>
      <c r="AP37" s="10"/>
      <c r="AQ37" s="8"/>
      <c r="AR37" s="1"/>
      <c r="AS37" s="8"/>
      <c r="AT37" s="8"/>
      <c r="AU37" s="8"/>
      <c r="AV37" s="1"/>
      <c r="AW37" s="1"/>
      <c r="AX37" s="1"/>
      <c r="AY37" s="1"/>
      <c r="AZ37" s="1"/>
      <c r="BA37" s="8"/>
      <c r="BB37" s="1"/>
      <c r="BC37" s="1"/>
      <c r="BD37" s="1"/>
      <c r="BE37" s="1"/>
      <c r="BF37" s="1"/>
      <c r="BG37" s="1"/>
      <c r="BH37" s="8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8"/>
      <c r="BY37" s="1"/>
      <c r="BZ37" s="1"/>
      <c r="CA37" s="1"/>
      <c r="CB37" s="1"/>
      <c r="CC37" s="3">
        <v>40000</v>
      </c>
      <c r="CD37" s="11"/>
      <c r="CE37" s="12"/>
      <c r="CF37" s="13">
        <f t="shared" si="1"/>
        <v>40000</v>
      </c>
      <c r="CG37" s="12"/>
      <c r="CH37" s="67"/>
      <c r="CI37" s="67"/>
      <c r="CJ37" s="66"/>
      <c r="CK37" s="66">
        <v>40000</v>
      </c>
      <c r="CL37" s="47"/>
      <c r="CM37" s="66"/>
      <c r="CN37" s="66"/>
      <c r="CO37" s="66"/>
      <c r="CP37" s="26"/>
      <c r="CQ37" s="66">
        <v>60000</v>
      </c>
    </row>
    <row r="38" spans="1:95" ht="90" customHeight="1">
      <c r="A38" s="49"/>
      <c r="B38" s="15">
        <v>150101</v>
      </c>
      <c r="C38" s="2"/>
      <c r="D38" s="5" t="s">
        <v>92</v>
      </c>
      <c r="E38" s="4">
        <v>3122</v>
      </c>
      <c r="F38" s="14" t="s">
        <v>130</v>
      </c>
      <c r="G38" s="8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6"/>
      <c r="V38" s="86"/>
      <c r="W38" s="8"/>
      <c r="X38" s="8"/>
      <c r="Y38" s="8"/>
      <c r="Z38" s="1"/>
      <c r="AA38" s="1"/>
      <c r="AB38" s="1"/>
      <c r="AC38" s="8"/>
      <c r="AD38" s="8"/>
      <c r="AE38" s="8"/>
      <c r="AF38" s="8"/>
      <c r="AG38" s="8"/>
      <c r="AH38" s="1"/>
      <c r="AI38" s="8"/>
      <c r="AJ38" s="1"/>
      <c r="AK38" s="8"/>
      <c r="AL38" s="8"/>
      <c r="AM38" s="8"/>
      <c r="AN38" s="8"/>
      <c r="AO38" s="8"/>
      <c r="AP38" s="86"/>
      <c r="AQ38" s="8"/>
      <c r="AR38" s="1"/>
      <c r="AS38" s="8"/>
      <c r="AT38" s="1"/>
      <c r="AU38" s="8"/>
      <c r="AV38" s="1"/>
      <c r="AW38" s="1"/>
      <c r="AX38" s="1"/>
      <c r="AY38" s="1"/>
      <c r="AZ38" s="1"/>
      <c r="BA38" s="8"/>
      <c r="BB38" s="1"/>
      <c r="BC38" s="1"/>
      <c r="BD38" s="1"/>
      <c r="BE38" s="8"/>
      <c r="BF38" s="1"/>
      <c r="BG38" s="1"/>
      <c r="BH38" s="8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8"/>
      <c r="BY38" s="1"/>
      <c r="BZ38" s="1"/>
      <c r="CA38" s="1"/>
      <c r="CB38" s="1"/>
      <c r="CC38" s="3">
        <v>40000</v>
      </c>
      <c r="CD38" s="11"/>
      <c r="CE38" s="12"/>
      <c r="CF38" s="13">
        <f t="shared" si="1"/>
        <v>40000</v>
      </c>
      <c r="CG38" s="12"/>
      <c r="CH38" s="67"/>
      <c r="CI38" s="67"/>
      <c r="CJ38" s="66"/>
      <c r="CK38" s="66">
        <v>40000</v>
      </c>
      <c r="CL38" s="47"/>
      <c r="CM38" s="66"/>
      <c r="CN38" s="66"/>
      <c r="CO38" s="66"/>
      <c r="CP38" s="26"/>
      <c r="CQ38" s="66">
        <v>35000</v>
      </c>
    </row>
    <row r="39" spans="1:95" ht="53.25" customHeight="1">
      <c r="A39" s="49"/>
      <c r="B39" s="15">
        <v>150101</v>
      </c>
      <c r="C39" s="2"/>
      <c r="D39" s="5" t="s">
        <v>92</v>
      </c>
      <c r="E39" s="4">
        <v>3122</v>
      </c>
      <c r="F39" s="87" t="s">
        <v>131</v>
      </c>
      <c r="G39" s="7"/>
      <c r="H39" s="8"/>
      <c r="I39" s="8"/>
      <c r="J39" s="8"/>
      <c r="K39" s="8"/>
      <c r="L39" s="8"/>
      <c r="M39" s="8"/>
      <c r="N39" s="8"/>
      <c r="O39" s="9"/>
      <c r="P39" s="8"/>
      <c r="Q39" s="8"/>
      <c r="R39" s="8"/>
      <c r="S39" s="8"/>
      <c r="T39" s="8"/>
      <c r="U39" s="10"/>
      <c r="V39" s="10"/>
      <c r="W39" s="8"/>
      <c r="X39" s="8"/>
      <c r="Y39" s="8"/>
      <c r="Z39" s="1"/>
      <c r="AA39" s="1"/>
      <c r="AB39" s="1"/>
      <c r="AC39" s="8"/>
      <c r="AD39" s="8"/>
      <c r="AE39" s="8"/>
      <c r="AF39" s="8"/>
      <c r="AG39" s="8"/>
      <c r="AH39" s="1"/>
      <c r="AI39" s="8"/>
      <c r="AJ39" s="1"/>
      <c r="AK39" s="8"/>
      <c r="AL39" s="8"/>
      <c r="AM39" s="8"/>
      <c r="AN39" s="8"/>
      <c r="AO39" s="8"/>
      <c r="AP39" s="10"/>
      <c r="AQ39" s="8"/>
      <c r="AR39" s="1"/>
      <c r="AS39" s="8"/>
      <c r="AT39" s="8"/>
      <c r="AU39" s="8"/>
      <c r="AV39" s="1"/>
      <c r="AW39" s="1"/>
      <c r="AX39" s="1"/>
      <c r="AY39" s="1"/>
      <c r="AZ39" s="1"/>
      <c r="BA39" s="8"/>
      <c r="BB39" s="8"/>
      <c r="BC39" s="1"/>
      <c r="BD39" s="8"/>
      <c r="BE39" s="8"/>
      <c r="BF39" s="8"/>
      <c r="BG39" s="8"/>
      <c r="BH39" s="8"/>
      <c r="BI39" s="8"/>
      <c r="BJ39" s="8"/>
      <c r="BK39" s="8"/>
      <c r="BL39" s="8"/>
      <c r="BM39" s="1"/>
      <c r="BN39" s="1"/>
      <c r="BO39" s="8"/>
      <c r="BP39" s="8"/>
      <c r="BQ39" s="8"/>
      <c r="BR39" s="8"/>
      <c r="BS39" s="8"/>
      <c r="BT39" s="1"/>
      <c r="BU39" s="1"/>
      <c r="BV39" s="8"/>
      <c r="BW39" s="8"/>
      <c r="BX39" s="8"/>
      <c r="BY39" s="8"/>
      <c r="BZ39" s="8"/>
      <c r="CA39" s="8"/>
      <c r="CB39" s="8"/>
      <c r="CC39" s="88">
        <v>174868</v>
      </c>
      <c r="CD39" s="11"/>
      <c r="CE39" s="12"/>
      <c r="CF39" s="13">
        <f t="shared" si="1"/>
        <v>174868</v>
      </c>
      <c r="CG39" s="12"/>
      <c r="CH39" s="67">
        <v>174867.6</v>
      </c>
      <c r="CI39" s="67"/>
      <c r="CJ39" s="66"/>
      <c r="CK39" s="89">
        <v>174868</v>
      </c>
      <c r="CL39" s="26"/>
      <c r="CM39" s="89">
        <v>174868</v>
      </c>
      <c r="CN39" s="89"/>
      <c r="CO39" s="89"/>
      <c r="CP39" s="26"/>
      <c r="CQ39" s="66">
        <v>1500000</v>
      </c>
    </row>
    <row r="40" spans="1:95" ht="66">
      <c r="A40" s="49"/>
      <c r="B40" s="15">
        <v>150101</v>
      </c>
      <c r="C40" s="2" t="s">
        <v>102</v>
      </c>
      <c r="D40" s="5" t="s">
        <v>92</v>
      </c>
      <c r="E40" s="4">
        <v>3132</v>
      </c>
      <c r="F40" s="87" t="s">
        <v>109</v>
      </c>
      <c r="G40" s="7"/>
      <c r="H40" s="8"/>
      <c r="I40" s="8"/>
      <c r="J40" s="8"/>
      <c r="K40" s="8"/>
      <c r="L40" s="8"/>
      <c r="M40" s="8"/>
      <c r="N40" s="8"/>
      <c r="O40" s="9"/>
      <c r="P40" s="8"/>
      <c r="Q40" s="8"/>
      <c r="R40" s="8"/>
      <c r="S40" s="8"/>
      <c r="T40" s="8"/>
      <c r="U40" s="10"/>
      <c r="V40" s="10"/>
      <c r="W40" s="8"/>
      <c r="X40" s="8"/>
      <c r="Y40" s="8"/>
      <c r="Z40" s="1"/>
      <c r="AA40" s="1"/>
      <c r="AB40" s="1"/>
      <c r="AC40" s="8"/>
      <c r="AD40" s="8"/>
      <c r="AE40" s="8"/>
      <c r="AF40" s="8"/>
      <c r="AG40" s="8"/>
      <c r="AH40" s="1"/>
      <c r="AI40" s="8"/>
      <c r="AJ40" s="1"/>
      <c r="AK40" s="8"/>
      <c r="AL40" s="8"/>
      <c r="AM40" s="8"/>
      <c r="AN40" s="8"/>
      <c r="AO40" s="8"/>
      <c r="AP40" s="10"/>
      <c r="AQ40" s="8"/>
      <c r="AR40" s="1"/>
      <c r="AS40" s="8"/>
      <c r="AT40" s="8"/>
      <c r="AU40" s="8"/>
      <c r="AV40" s="1"/>
      <c r="AW40" s="1"/>
      <c r="AX40" s="1"/>
      <c r="AY40" s="1"/>
      <c r="AZ40" s="1"/>
      <c r="BA40" s="8"/>
      <c r="BB40" s="1"/>
      <c r="BC40" s="1"/>
      <c r="BD40" s="1"/>
      <c r="BE40" s="1"/>
      <c r="BF40" s="1"/>
      <c r="BG40" s="1"/>
      <c r="BH40" s="8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8"/>
      <c r="BY40" s="1"/>
      <c r="BZ40" s="1"/>
      <c r="CA40" s="1"/>
      <c r="CB40" s="1"/>
      <c r="CC40" s="3"/>
      <c r="CD40" s="11">
        <v>465000</v>
      </c>
      <c r="CE40" s="12"/>
      <c r="CF40" s="13">
        <f t="shared" si="1"/>
        <v>465000</v>
      </c>
      <c r="CG40" s="12" t="s">
        <v>125</v>
      </c>
      <c r="CH40" s="67"/>
      <c r="CI40" s="67"/>
      <c r="CJ40" s="66"/>
      <c r="CK40" s="66">
        <v>465000</v>
      </c>
      <c r="CL40" s="74" t="s">
        <v>125</v>
      </c>
      <c r="CM40" s="66">
        <v>131500.94</v>
      </c>
      <c r="CN40" s="66"/>
      <c r="CO40" s="66"/>
      <c r="CP40" s="26"/>
      <c r="CQ40" s="66">
        <v>40000</v>
      </c>
    </row>
    <row r="41" spans="1:95" ht="66">
      <c r="A41" s="49"/>
      <c r="B41" s="90">
        <v>150101</v>
      </c>
      <c r="C41" s="2" t="s">
        <v>102</v>
      </c>
      <c r="D41" s="5" t="s">
        <v>92</v>
      </c>
      <c r="E41" s="4">
        <v>3132</v>
      </c>
      <c r="F41" s="87" t="s">
        <v>149</v>
      </c>
      <c r="G41" s="7"/>
      <c r="H41" s="8"/>
      <c r="I41" s="8"/>
      <c r="J41" s="8"/>
      <c r="K41" s="8"/>
      <c r="L41" s="8"/>
      <c r="M41" s="8"/>
      <c r="N41" s="8"/>
      <c r="O41" s="9"/>
      <c r="P41" s="8"/>
      <c r="Q41" s="8"/>
      <c r="R41" s="8"/>
      <c r="S41" s="8"/>
      <c r="T41" s="8"/>
      <c r="U41" s="10"/>
      <c r="V41" s="10"/>
      <c r="W41" s="8"/>
      <c r="X41" s="8"/>
      <c r="Y41" s="8"/>
      <c r="Z41" s="1"/>
      <c r="AA41" s="1"/>
      <c r="AB41" s="1"/>
      <c r="AC41" s="8"/>
      <c r="AD41" s="8"/>
      <c r="AE41" s="8"/>
      <c r="AF41" s="8"/>
      <c r="AG41" s="8"/>
      <c r="AH41" s="1"/>
      <c r="AI41" s="8"/>
      <c r="AJ41" s="1"/>
      <c r="AK41" s="8"/>
      <c r="AL41" s="8"/>
      <c r="AM41" s="8"/>
      <c r="AN41" s="8"/>
      <c r="AO41" s="8"/>
      <c r="AP41" s="10"/>
      <c r="AQ41" s="8"/>
      <c r="AR41" s="1"/>
      <c r="AS41" s="8"/>
      <c r="AT41" s="8"/>
      <c r="AU41" s="8"/>
      <c r="AV41" s="1"/>
      <c r="AW41" s="1"/>
      <c r="AX41" s="1"/>
      <c r="AY41" s="1"/>
      <c r="AZ41" s="1"/>
      <c r="BA41" s="8"/>
      <c r="BB41" s="1"/>
      <c r="BC41" s="1"/>
      <c r="BD41" s="1"/>
      <c r="BE41" s="1"/>
      <c r="BF41" s="1"/>
      <c r="BG41" s="1"/>
      <c r="BH41" s="8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8"/>
      <c r="BY41" s="1"/>
      <c r="BZ41" s="1"/>
      <c r="CA41" s="1"/>
      <c r="CB41" s="1"/>
      <c r="CC41" s="3"/>
      <c r="CD41" s="11">
        <v>1070000</v>
      </c>
      <c r="CE41" s="12"/>
      <c r="CF41" s="13">
        <f t="shared" si="1"/>
        <v>1070000</v>
      </c>
      <c r="CG41" s="12" t="s">
        <v>125</v>
      </c>
      <c r="CH41" s="67"/>
      <c r="CI41" s="67"/>
      <c r="CJ41" s="66"/>
      <c r="CK41" s="66">
        <v>1070000</v>
      </c>
      <c r="CL41" s="74" t="s">
        <v>125</v>
      </c>
      <c r="CM41" s="66"/>
      <c r="CN41" s="66"/>
      <c r="CO41" s="66"/>
      <c r="CP41" s="26"/>
      <c r="CQ41" s="66">
        <v>40000</v>
      </c>
    </row>
    <row r="42" spans="1:95" ht="39">
      <c r="A42" s="49"/>
      <c r="B42" s="15">
        <v>150101</v>
      </c>
      <c r="C42" s="2" t="s">
        <v>102</v>
      </c>
      <c r="D42" s="5" t="s">
        <v>92</v>
      </c>
      <c r="E42" s="4">
        <v>3132</v>
      </c>
      <c r="F42" s="87" t="s">
        <v>110</v>
      </c>
      <c r="G42" s="7"/>
      <c r="H42" s="8"/>
      <c r="I42" s="8"/>
      <c r="J42" s="8"/>
      <c r="K42" s="8"/>
      <c r="L42" s="8"/>
      <c r="M42" s="8"/>
      <c r="N42" s="8"/>
      <c r="O42" s="9"/>
      <c r="P42" s="8"/>
      <c r="Q42" s="8"/>
      <c r="R42" s="8"/>
      <c r="S42" s="8"/>
      <c r="T42" s="8"/>
      <c r="U42" s="10"/>
      <c r="V42" s="10"/>
      <c r="W42" s="8"/>
      <c r="X42" s="8"/>
      <c r="Y42" s="8"/>
      <c r="Z42" s="1"/>
      <c r="AA42" s="1"/>
      <c r="AB42" s="1"/>
      <c r="AC42" s="8"/>
      <c r="AD42" s="8"/>
      <c r="AE42" s="8"/>
      <c r="AF42" s="8"/>
      <c r="AG42" s="8"/>
      <c r="AH42" s="1"/>
      <c r="AI42" s="8"/>
      <c r="AJ42" s="1"/>
      <c r="AK42" s="8"/>
      <c r="AL42" s="8"/>
      <c r="AM42" s="8"/>
      <c r="AN42" s="8"/>
      <c r="AO42" s="8"/>
      <c r="AP42" s="10"/>
      <c r="AQ42" s="8"/>
      <c r="AR42" s="1"/>
      <c r="AS42" s="8"/>
      <c r="AT42" s="8"/>
      <c r="AU42" s="8"/>
      <c r="AV42" s="1"/>
      <c r="AW42" s="1"/>
      <c r="AX42" s="1"/>
      <c r="AY42" s="1"/>
      <c r="AZ42" s="1"/>
      <c r="BA42" s="8"/>
      <c r="BB42" s="1"/>
      <c r="BC42" s="1"/>
      <c r="BD42" s="1"/>
      <c r="BE42" s="1"/>
      <c r="BF42" s="1"/>
      <c r="BG42" s="1"/>
      <c r="BH42" s="8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8"/>
      <c r="BY42" s="1"/>
      <c r="BZ42" s="1"/>
      <c r="CA42" s="1"/>
      <c r="CB42" s="1"/>
      <c r="CC42" s="3"/>
      <c r="CD42" s="11">
        <v>1195000</v>
      </c>
      <c r="CE42" s="12"/>
      <c r="CF42" s="13">
        <f t="shared" si="1"/>
        <v>1195000</v>
      </c>
      <c r="CG42" s="12" t="s">
        <v>125</v>
      </c>
      <c r="CH42" s="67"/>
      <c r="CI42" s="67"/>
      <c r="CJ42" s="66"/>
      <c r="CK42" s="66">
        <v>1195000</v>
      </c>
      <c r="CL42" s="74" t="s">
        <v>125</v>
      </c>
      <c r="CM42" s="66"/>
      <c r="CN42" s="66"/>
      <c r="CO42" s="66"/>
      <c r="CP42" s="26"/>
      <c r="CQ42" s="91">
        <v>1169868</v>
      </c>
    </row>
    <row r="43" spans="1:95" ht="27">
      <c r="A43" s="49"/>
      <c r="B43" s="15">
        <v>150101</v>
      </c>
      <c r="C43" s="2"/>
      <c r="D43" s="5" t="s">
        <v>92</v>
      </c>
      <c r="E43" s="4">
        <v>3132</v>
      </c>
      <c r="F43" s="87" t="s">
        <v>172</v>
      </c>
      <c r="G43" s="7"/>
      <c r="H43" s="8"/>
      <c r="I43" s="8"/>
      <c r="J43" s="8"/>
      <c r="K43" s="8"/>
      <c r="L43" s="8"/>
      <c r="M43" s="8"/>
      <c r="N43" s="8"/>
      <c r="O43" s="9"/>
      <c r="P43" s="8"/>
      <c r="Q43" s="8"/>
      <c r="R43" s="8"/>
      <c r="S43" s="8"/>
      <c r="T43" s="8"/>
      <c r="U43" s="10"/>
      <c r="V43" s="10"/>
      <c r="W43" s="8"/>
      <c r="X43" s="8"/>
      <c r="Y43" s="8"/>
      <c r="Z43" s="1"/>
      <c r="AA43" s="1"/>
      <c r="AB43" s="1"/>
      <c r="AC43" s="8"/>
      <c r="AD43" s="8"/>
      <c r="AE43" s="8"/>
      <c r="AF43" s="8"/>
      <c r="AG43" s="8"/>
      <c r="AH43" s="1"/>
      <c r="AI43" s="8"/>
      <c r="AJ43" s="1"/>
      <c r="AK43" s="8"/>
      <c r="AL43" s="8"/>
      <c r="AM43" s="8"/>
      <c r="AN43" s="8"/>
      <c r="AO43" s="8"/>
      <c r="AP43" s="10"/>
      <c r="AQ43" s="8"/>
      <c r="AR43" s="1"/>
      <c r="AS43" s="8"/>
      <c r="AT43" s="8"/>
      <c r="AU43" s="8"/>
      <c r="AV43" s="1"/>
      <c r="AW43" s="1"/>
      <c r="AX43" s="1"/>
      <c r="AY43" s="1"/>
      <c r="AZ43" s="1"/>
      <c r="BA43" s="8"/>
      <c r="BB43" s="1"/>
      <c r="BC43" s="1"/>
      <c r="BD43" s="1"/>
      <c r="BE43" s="1"/>
      <c r="BF43" s="1"/>
      <c r="BG43" s="1"/>
      <c r="BH43" s="8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8"/>
      <c r="BY43" s="1"/>
      <c r="BZ43" s="1"/>
      <c r="CA43" s="1"/>
      <c r="CB43" s="1"/>
      <c r="CC43" s="3"/>
      <c r="CD43" s="11">
        <v>40000</v>
      </c>
      <c r="CE43" s="12"/>
      <c r="CF43" s="13">
        <f t="shared" si="1"/>
        <v>40000</v>
      </c>
      <c r="CG43" s="12" t="s">
        <v>125</v>
      </c>
      <c r="CH43" s="67"/>
      <c r="CI43" s="67"/>
      <c r="CJ43" s="66"/>
      <c r="CK43" s="66">
        <v>40000</v>
      </c>
      <c r="CL43" s="74" t="s">
        <v>125</v>
      </c>
      <c r="CM43" s="66"/>
      <c r="CN43" s="66"/>
      <c r="CO43" s="66"/>
      <c r="CP43" s="26"/>
      <c r="CQ43" s="66">
        <v>465000</v>
      </c>
    </row>
    <row r="44" spans="1:95" ht="27">
      <c r="A44" s="49"/>
      <c r="B44" s="15">
        <v>150101</v>
      </c>
      <c r="C44" s="2"/>
      <c r="D44" s="5" t="s">
        <v>92</v>
      </c>
      <c r="E44" s="4">
        <v>3132</v>
      </c>
      <c r="F44" s="87" t="s">
        <v>173</v>
      </c>
      <c r="G44" s="7"/>
      <c r="H44" s="8"/>
      <c r="I44" s="8"/>
      <c r="J44" s="8"/>
      <c r="K44" s="8"/>
      <c r="L44" s="8"/>
      <c r="M44" s="8"/>
      <c r="N44" s="8"/>
      <c r="O44" s="9"/>
      <c r="P44" s="8"/>
      <c r="Q44" s="8"/>
      <c r="R44" s="8"/>
      <c r="S44" s="8"/>
      <c r="T44" s="8"/>
      <c r="U44" s="10"/>
      <c r="V44" s="10"/>
      <c r="W44" s="8"/>
      <c r="X44" s="8"/>
      <c r="Y44" s="8"/>
      <c r="Z44" s="1"/>
      <c r="AA44" s="1"/>
      <c r="AB44" s="1"/>
      <c r="AC44" s="8"/>
      <c r="AD44" s="8"/>
      <c r="AE44" s="8"/>
      <c r="AF44" s="8"/>
      <c r="AG44" s="8"/>
      <c r="AH44" s="1"/>
      <c r="AI44" s="8"/>
      <c r="AJ44" s="1"/>
      <c r="AK44" s="8"/>
      <c r="AL44" s="8"/>
      <c r="AM44" s="8"/>
      <c r="AN44" s="8"/>
      <c r="AO44" s="8"/>
      <c r="AP44" s="10"/>
      <c r="AQ44" s="8"/>
      <c r="AR44" s="1"/>
      <c r="AS44" s="8"/>
      <c r="AT44" s="8"/>
      <c r="AU44" s="8"/>
      <c r="AV44" s="1"/>
      <c r="AW44" s="1"/>
      <c r="AX44" s="1"/>
      <c r="AY44" s="1"/>
      <c r="AZ44" s="1"/>
      <c r="BA44" s="8"/>
      <c r="BB44" s="1"/>
      <c r="BC44" s="1"/>
      <c r="BD44" s="1"/>
      <c r="BE44" s="1"/>
      <c r="BF44" s="1"/>
      <c r="BG44" s="1"/>
      <c r="BH44" s="8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8"/>
      <c r="BY44" s="1"/>
      <c r="BZ44" s="1"/>
      <c r="CA44" s="1"/>
      <c r="CB44" s="1"/>
      <c r="CC44" s="3"/>
      <c r="CD44" s="11">
        <v>45000</v>
      </c>
      <c r="CE44" s="12"/>
      <c r="CF44" s="13">
        <f t="shared" si="1"/>
        <v>45000</v>
      </c>
      <c r="CG44" s="12" t="s">
        <v>125</v>
      </c>
      <c r="CH44" s="67"/>
      <c r="CI44" s="67"/>
      <c r="CJ44" s="66"/>
      <c r="CK44" s="66">
        <v>45000</v>
      </c>
      <c r="CL44" s="74" t="s">
        <v>125</v>
      </c>
      <c r="CM44" s="66"/>
      <c r="CN44" s="66"/>
      <c r="CO44" s="66"/>
      <c r="CP44" s="26"/>
      <c r="CQ44" s="66">
        <v>750000</v>
      </c>
    </row>
    <row r="45" spans="2:95" ht="39">
      <c r="B45" s="15">
        <v>150101</v>
      </c>
      <c r="C45" s="2"/>
      <c r="D45" s="5" t="s">
        <v>92</v>
      </c>
      <c r="E45" s="4">
        <v>3132</v>
      </c>
      <c r="F45" s="87" t="s">
        <v>115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3" t="e">
        <f>#REF!</f>
        <v>#REF!</v>
      </c>
      <c r="CD45" s="93" t="e">
        <f>#REF!</f>
        <v>#REF!</v>
      </c>
      <c r="CE45" s="93" t="e">
        <f>#REF!</f>
        <v>#REF!</v>
      </c>
      <c r="CF45" s="93" t="e">
        <f>#REF!</f>
        <v>#REF!</v>
      </c>
      <c r="CG45" s="93" t="e">
        <f>#REF!</f>
        <v>#REF!</v>
      </c>
      <c r="CH45" s="93" t="e">
        <f>#REF!</f>
        <v>#REF!</v>
      </c>
      <c r="CI45" s="93" t="e">
        <f>#REF!</f>
        <v>#REF!</v>
      </c>
      <c r="CJ45" s="93" t="e">
        <f>#REF!</f>
        <v>#REF!</v>
      </c>
      <c r="CK45" s="93" t="e">
        <f>#REF!</f>
        <v>#REF!</v>
      </c>
      <c r="CL45" s="47"/>
      <c r="CM45" s="93" t="e">
        <f>#REF!</f>
        <v>#REF!</v>
      </c>
      <c r="CN45" s="93"/>
      <c r="CO45" s="93"/>
      <c r="CP45" s="26"/>
      <c r="CQ45" s="66">
        <v>40000</v>
      </c>
    </row>
    <row r="46" spans="2:95" ht="39">
      <c r="B46" s="15">
        <v>150101</v>
      </c>
      <c r="C46" s="2" t="s">
        <v>102</v>
      </c>
      <c r="D46" s="5" t="s">
        <v>92</v>
      </c>
      <c r="E46" s="4">
        <v>3142</v>
      </c>
      <c r="F46" s="87" t="s">
        <v>111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57" t="e">
        <f>CC12+CC19+CC25+CC27+CC29+#REF!+CC45</f>
        <v>#REF!</v>
      </c>
      <c r="CD46" s="57" t="e">
        <f>CD12+CD19+CD25+CD27+CD29+#REF!+CD45</f>
        <v>#REF!</v>
      </c>
      <c r="CE46" s="57" t="e">
        <f>CE12+CE19+CE25+CE27+CE29+#REF!+CE45</f>
        <v>#REF!</v>
      </c>
      <c r="CF46" s="57" t="e">
        <f>CF12+CF19+CF25+CF27+CF29+#REF!+CF45</f>
        <v>#REF!</v>
      </c>
      <c r="CG46" s="57" t="e">
        <f>CG12+CG19+CG25+CG27+CG29+#REF!+CG45</f>
        <v>#REF!</v>
      </c>
      <c r="CH46" s="57" t="e">
        <f>CH12+CH19+CH25+CH27+CH29+#REF!+CH45</f>
        <v>#REF!</v>
      </c>
      <c r="CI46" s="57" t="e">
        <f>CI12+CI19+CI25+CI27+CI29+#REF!+CI45</f>
        <v>#REF!</v>
      </c>
      <c r="CJ46" s="57" t="e">
        <f>CJ12+CJ19+CJ25+CJ27+CJ29+#REF!+CJ45</f>
        <v>#REF!</v>
      </c>
      <c r="CK46" s="57" t="e">
        <f>CK12+CK19+CK25+CK27+CK29+#REF!+CK45</f>
        <v>#REF!</v>
      </c>
      <c r="CL46" s="47"/>
      <c r="CM46" s="57" t="e">
        <f>CM12+CM19+CM25+CM27+CM29+#REF!+CM45</f>
        <v>#REF!</v>
      </c>
      <c r="CN46" s="57"/>
      <c r="CO46" s="57"/>
      <c r="CP46" s="57"/>
      <c r="CQ46" s="66">
        <v>118432</v>
      </c>
    </row>
    <row r="47" spans="2:100" ht="39">
      <c r="B47" s="69">
        <v>47</v>
      </c>
      <c r="C47" s="95"/>
      <c r="D47" s="73" t="s">
        <v>155</v>
      </c>
      <c r="E47" s="96"/>
      <c r="F47" s="97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57"/>
      <c r="CD47" s="37"/>
      <c r="CE47" s="37"/>
      <c r="CF47" s="37"/>
      <c r="CG47" s="37"/>
      <c r="CH47" s="37"/>
      <c r="CI47" s="37"/>
      <c r="CJ47" s="98"/>
      <c r="CK47" s="98"/>
      <c r="CL47" s="39"/>
      <c r="CM47" s="98"/>
      <c r="CN47" s="98"/>
      <c r="CO47" s="98"/>
      <c r="CP47" s="98"/>
      <c r="CQ47" s="98">
        <f>SUM(CQ48:CQ57)</f>
        <v>4528885</v>
      </c>
      <c r="CR47" s="81"/>
      <c r="CS47" s="82"/>
      <c r="CT47" s="82"/>
      <c r="CU47" s="82"/>
      <c r="CV47" s="82"/>
    </row>
    <row r="48" spans="2:100" ht="27">
      <c r="B48" s="15">
        <v>100106</v>
      </c>
      <c r="C48" s="2"/>
      <c r="D48" s="5" t="s">
        <v>156</v>
      </c>
      <c r="E48" s="4">
        <v>3131</v>
      </c>
      <c r="F48" s="5" t="s">
        <v>156</v>
      </c>
      <c r="G48" s="94" t="s">
        <v>148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12"/>
      <c r="CE48" s="12"/>
      <c r="CF48" s="12"/>
      <c r="CG48" s="12"/>
      <c r="CH48" s="26"/>
      <c r="CI48" s="26"/>
      <c r="CJ48" s="26"/>
      <c r="CK48" s="66"/>
      <c r="CL48" s="47"/>
      <c r="CM48" s="66"/>
      <c r="CN48" s="66"/>
      <c r="CO48" s="66"/>
      <c r="CP48" s="66"/>
      <c r="CQ48" s="66">
        <v>1100000</v>
      </c>
      <c r="CR48" s="81"/>
      <c r="CS48" s="82"/>
      <c r="CT48" s="82"/>
      <c r="CU48" s="82"/>
      <c r="CV48" s="82"/>
    </row>
    <row r="49" spans="2:100" ht="27">
      <c r="B49" s="15">
        <v>150101</v>
      </c>
      <c r="C49" s="2"/>
      <c r="D49" s="5" t="s">
        <v>92</v>
      </c>
      <c r="E49" s="4">
        <v>3122</v>
      </c>
      <c r="F49" s="87" t="s">
        <v>157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12"/>
      <c r="CE49" s="12"/>
      <c r="CF49" s="12"/>
      <c r="CG49" s="12"/>
      <c r="CH49" s="26"/>
      <c r="CI49" s="99"/>
      <c r="CJ49" s="99"/>
      <c r="CK49" s="100"/>
      <c r="CL49" s="101"/>
      <c r="CM49" s="100"/>
      <c r="CN49" s="100"/>
      <c r="CO49" s="100"/>
      <c r="CP49" s="100"/>
      <c r="CQ49" s="66">
        <v>30000</v>
      </c>
      <c r="CR49" s="102"/>
      <c r="CS49" s="82"/>
      <c r="CT49" s="82"/>
      <c r="CU49" s="82"/>
      <c r="CV49" s="82"/>
    </row>
    <row r="50" spans="2:100" ht="27">
      <c r="B50" s="15">
        <v>150101</v>
      </c>
      <c r="C50" s="2"/>
      <c r="D50" s="5" t="s">
        <v>92</v>
      </c>
      <c r="E50" s="4">
        <v>3132</v>
      </c>
      <c r="F50" s="87" t="s">
        <v>113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12"/>
      <c r="CE50" s="12"/>
      <c r="CF50" s="12"/>
      <c r="CG50" s="12"/>
      <c r="CH50" s="26"/>
      <c r="CI50" s="103"/>
      <c r="CJ50" s="103"/>
      <c r="CK50" s="91"/>
      <c r="CL50" s="47"/>
      <c r="CM50" s="91"/>
      <c r="CN50" s="91"/>
      <c r="CO50" s="91"/>
      <c r="CP50" s="91"/>
      <c r="CQ50" s="104">
        <v>1070000</v>
      </c>
      <c r="CR50" s="105"/>
      <c r="CS50" s="82"/>
      <c r="CT50" s="82"/>
      <c r="CU50" s="82"/>
      <c r="CV50" s="82"/>
    </row>
    <row r="51" spans="2:100" ht="27" customHeight="1">
      <c r="B51" s="15">
        <v>150101</v>
      </c>
      <c r="C51" s="2"/>
      <c r="D51" s="5" t="s">
        <v>92</v>
      </c>
      <c r="E51" s="4">
        <v>3132</v>
      </c>
      <c r="F51" s="87" t="s">
        <v>114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106"/>
      <c r="CD51" s="12"/>
      <c r="CE51" s="12"/>
      <c r="CF51" s="12"/>
      <c r="CG51" s="33"/>
      <c r="CH51" s="26"/>
      <c r="CI51" s="26"/>
      <c r="CJ51" s="26"/>
      <c r="CK51" s="26"/>
      <c r="CL51" s="33"/>
      <c r="CM51" s="26"/>
      <c r="CN51" s="26"/>
      <c r="CO51" s="26"/>
      <c r="CP51" s="26"/>
      <c r="CQ51" s="66">
        <v>1069000</v>
      </c>
      <c r="CR51" s="82"/>
      <c r="CS51" s="82"/>
      <c r="CT51" s="82"/>
      <c r="CU51" s="82"/>
      <c r="CV51" s="82"/>
    </row>
    <row r="52" spans="2:100" ht="66">
      <c r="B52" s="15">
        <v>150101</v>
      </c>
      <c r="C52" s="2"/>
      <c r="D52" s="5" t="s">
        <v>92</v>
      </c>
      <c r="E52" s="4">
        <v>3132</v>
      </c>
      <c r="F52" s="87" t="s">
        <v>158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12"/>
      <c r="CE52" s="12"/>
      <c r="CF52" s="12"/>
      <c r="CG52" s="12"/>
      <c r="CH52" s="26"/>
      <c r="CI52" s="26"/>
      <c r="CJ52" s="26"/>
      <c r="CK52" s="26"/>
      <c r="CL52" s="26"/>
      <c r="CM52" s="26"/>
      <c r="CN52" s="26"/>
      <c r="CO52" s="26"/>
      <c r="CP52" s="26"/>
      <c r="CQ52" s="66">
        <v>6000</v>
      </c>
      <c r="CR52" s="82"/>
      <c r="CS52" s="82"/>
      <c r="CT52" s="82"/>
      <c r="CU52" s="82"/>
      <c r="CV52" s="82"/>
    </row>
    <row r="53" spans="2:100" ht="66">
      <c r="B53" s="15">
        <v>150101</v>
      </c>
      <c r="C53" s="2"/>
      <c r="D53" s="5" t="s">
        <v>92</v>
      </c>
      <c r="E53" s="4">
        <v>3132</v>
      </c>
      <c r="F53" s="87" t="s">
        <v>159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12"/>
      <c r="CE53" s="12"/>
      <c r="CF53" s="12"/>
      <c r="CG53" s="12"/>
      <c r="CH53" s="26"/>
      <c r="CI53" s="26"/>
      <c r="CJ53" s="26"/>
      <c r="CK53" s="26"/>
      <c r="CL53" s="26"/>
      <c r="CM53" s="26"/>
      <c r="CN53" s="26"/>
      <c r="CO53" s="26"/>
      <c r="CP53" s="26"/>
      <c r="CQ53" s="66">
        <v>7300</v>
      </c>
      <c r="CR53" s="82"/>
      <c r="CS53" s="82"/>
      <c r="CT53" s="82"/>
      <c r="CU53" s="82"/>
      <c r="CV53" s="82"/>
    </row>
    <row r="54" spans="2:95" ht="39">
      <c r="B54" s="15">
        <v>150101</v>
      </c>
      <c r="C54" s="2"/>
      <c r="D54" s="5" t="s">
        <v>92</v>
      </c>
      <c r="E54" s="4">
        <v>3132</v>
      </c>
      <c r="F54" s="87" t="s">
        <v>160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12"/>
      <c r="CE54" s="12"/>
      <c r="CF54" s="12"/>
      <c r="CG54" s="12"/>
      <c r="CH54" s="26"/>
      <c r="CI54" s="26"/>
      <c r="CJ54" s="26"/>
      <c r="CK54" s="26"/>
      <c r="CL54" s="26"/>
      <c r="CM54" s="26"/>
      <c r="CN54" s="26"/>
      <c r="CO54" s="26"/>
      <c r="CP54" s="26"/>
      <c r="CQ54" s="66">
        <v>197700</v>
      </c>
    </row>
    <row r="55" spans="2:95" ht="66">
      <c r="B55" s="15">
        <v>170703</v>
      </c>
      <c r="C55" s="2"/>
      <c r="D55" s="107" t="s">
        <v>161</v>
      </c>
      <c r="E55" s="108">
        <v>3132</v>
      </c>
      <c r="F55" s="87" t="s">
        <v>166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12"/>
      <c r="CE55" s="12"/>
      <c r="CF55" s="12"/>
      <c r="CG55" s="12"/>
      <c r="CH55" s="26"/>
      <c r="CI55" s="26"/>
      <c r="CJ55" s="26"/>
      <c r="CK55" s="26"/>
      <c r="CL55" s="26"/>
      <c r="CM55" s="26"/>
      <c r="CN55" s="26"/>
      <c r="CO55" s="26"/>
      <c r="CP55" s="26"/>
      <c r="CQ55" s="66">
        <v>24500</v>
      </c>
    </row>
    <row r="56" spans="2:95" ht="52.5">
      <c r="B56" s="15">
        <v>170703</v>
      </c>
      <c r="C56" s="2"/>
      <c r="D56" s="107" t="s">
        <v>161</v>
      </c>
      <c r="E56" s="108">
        <v>3132</v>
      </c>
      <c r="F56" s="87" t="s">
        <v>162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12"/>
      <c r="CE56" s="12"/>
      <c r="CF56" s="12"/>
      <c r="CG56" s="12"/>
      <c r="CH56" s="26"/>
      <c r="CI56" s="26"/>
      <c r="CJ56" s="26"/>
      <c r="CK56" s="26"/>
      <c r="CL56" s="26"/>
      <c r="CM56" s="26"/>
      <c r="CN56" s="26"/>
      <c r="CO56" s="26"/>
      <c r="CP56" s="26"/>
      <c r="CQ56" s="66">
        <v>999400</v>
      </c>
    </row>
    <row r="57" spans="2:95" ht="52.5">
      <c r="B57" s="15">
        <v>170703</v>
      </c>
      <c r="C57" s="2"/>
      <c r="D57" s="107" t="s">
        <v>161</v>
      </c>
      <c r="E57" s="108">
        <v>3132</v>
      </c>
      <c r="F57" s="87" t="s">
        <v>163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12"/>
      <c r="CE57" s="12"/>
      <c r="CF57" s="12"/>
      <c r="CG57" s="12"/>
      <c r="CH57" s="26"/>
      <c r="CI57" s="26"/>
      <c r="CJ57" s="26"/>
      <c r="CK57" s="26"/>
      <c r="CL57" s="26"/>
      <c r="CM57" s="26"/>
      <c r="CN57" s="26"/>
      <c r="CO57" s="26"/>
      <c r="CP57" s="26"/>
      <c r="CQ57" s="66">
        <v>24985</v>
      </c>
    </row>
    <row r="58" spans="2:95" ht="15">
      <c r="B58" s="92">
        <v>48</v>
      </c>
      <c r="C58" s="109"/>
      <c r="D58" s="110"/>
      <c r="E58" s="111"/>
      <c r="F58" s="112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12"/>
      <c r="CE58" s="12"/>
      <c r="CF58" s="12"/>
      <c r="CG58" s="12"/>
      <c r="CH58" s="26"/>
      <c r="CI58" s="26"/>
      <c r="CJ58" s="26"/>
      <c r="CK58" s="26"/>
      <c r="CL58" s="26"/>
      <c r="CM58" s="26"/>
      <c r="CN58" s="26"/>
      <c r="CO58" s="26"/>
      <c r="CP58" s="26"/>
      <c r="CQ58" s="93">
        <f>CQ59</f>
        <v>9900</v>
      </c>
    </row>
    <row r="59" spans="2:95" ht="22.5">
      <c r="B59" s="94">
        <v>10116</v>
      </c>
      <c r="C59" s="113" t="s">
        <v>101</v>
      </c>
      <c r="D59" s="114" t="s">
        <v>97</v>
      </c>
      <c r="E59" s="115">
        <v>3110</v>
      </c>
      <c r="F59" s="5" t="s">
        <v>0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12"/>
      <c r="CE59" s="12"/>
      <c r="CF59" s="12"/>
      <c r="CG59" s="12"/>
      <c r="CH59" s="26"/>
      <c r="CI59" s="26"/>
      <c r="CJ59" s="26"/>
      <c r="CK59" s="26"/>
      <c r="CL59" s="26"/>
      <c r="CM59" s="26"/>
      <c r="CN59" s="26"/>
      <c r="CO59" s="26"/>
      <c r="CP59" s="26"/>
      <c r="CQ59" s="66">
        <v>9900</v>
      </c>
    </row>
    <row r="60" spans="2:95" ht="15">
      <c r="B60" s="92">
        <v>75</v>
      </c>
      <c r="C60" s="109"/>
      <c r="D60" s="116" t="s">
        <v>96</v>
      </c>
      <c r="E60" s="117"/>
      <c r="F60" s="112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12"/>
      <c r="CE60" s="12"/>
      <c r="CF60" s="12"/>
      <c r="CG60" s="12"/>
      <c r="CH60" s="26"/>
      <c r="CI60" s="26"/>
      <c r="CJ60" s="26"/>
      <c r="CK60" s="26"/>
      <c r="CL60" s="26"/>
      <c r="CM60" s="26"/>
      <c r="CN60" s="26"/>
      <c r="CO60" s="26"/>
      <c r="CP60" s="26"/>
      <c r="CQ60" s="93">
        <f>CQ61</f>
        <v>30000</v>
      </c>
    </row>
    <row r="61" spans="2:95" ht="22.5">
      <c r="B61" s="94">
        <v>10116</v>
      </c>
      <c r="C61" s="113" t="s">
        <v>101</v>
      </c>
      <c r="D61" s="114" t="s">
        <v>97</v>
      </c>
      <c r="E61" s="115">
        <v>3110</v>
      </c>
      <c r="F61" s="5" t="s">
        <v>0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12"/>
      <c r="CE61" s="12"/>
      <c r="CF61" s="12"/>
      <c r="CG61" s="12"/>
      <c r="CH61" s="26"/>
      <c r="CI61" s="26"/>
      <c r="CJ61" s="26"/>
      <c r="CK61" s="26"/>
      <c r="CL61" s="26"/>
      <c r="CM61" s="26"/>
      <c r="CN61" s="26"/>
      <c r="CO61" s="26"/>
      <c r="CP61" s="26"/>
      <c r="CQ61" s="66">
        <v>30000</v>
      </c>
    </row>
    <row r="62" spans="2:95" ht="15">
      <c r="B62" s="94"/>
      <c r="C62" s="118"/>
      <c r="D62" s="92" t="s">
        <v>95</v>
      </c>
      <c r="E62" s="109"/>
      <c r="F62" s="94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57">
        <f>CQ12+CQ22+CQ29+CQ31+CQ33+CQ47+CQ58+CQ60</f>
        <v>10910962.120000001</v>
      </c>
    </row>
    <row r="63" spans="2:95" ht="15">
      <c r="B63" s="94"/>
      <c r="C63" s="119"/>
      <c r="D63" s="119"/>
      <c r="E63" s="119"/>
      <c r="F63" s="118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</row>
    <row r="64" spans="2:81" ht="12.75">
      <c r="B64" s="120"/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1"/>
    </row>
    <row r="65" spans="2:94" ht="12.75">
      <c r="B65" s="121"/>
      <c r="C65" s="121"/>
      <c r="D65" s="122"/>
      <c r="E65" s="122"/>
      <c r="F65" s="122" t="s">
        <v>171</v>
      </c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1"/>
      <c r="CP65" s="16" t="s">
        <v>148</v>
      </c>
    </row>
    <row r="66" spans="2:81" ht="12.75">
      <c r="B66" s="121"/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1"/>
    </row>
    <row r="67" spans="2:81" ht="12.75">
      <c r="B67" s="121"/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1"/>
    </row>
    <row r="68" spans="2:81" ht="12.75">
      <c r="B68" s="121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1"/>
    </row>
    <row r="69" spans="2:81" ht="12.75">
      <c r="B69" s="121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1"/>
    </row>
    <row r="70" spans="2:81" ht="12.75">
      <c r="B70" s="121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1"/>
    </row>
    <row r="71" spans="2:81" ht="12.75">
      <c r="B71" s="121"/>
      <c r="C71" s="1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1"/>
    </row>
    <row r="72" spans="2:81" ht="12.75">
      <c r="B72" s="121"/>
      <c r="C72" s="12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1"/>
    </row>
    <row r="73" spans="2:81" ht="12.75">
      <c r="B73" s="121"/>
      <c r="C73" s="12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1"/>
    </row>
    <row r="74" spans="2:81" ht="12.75">
      <c r="B74" s="121"/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1"/>
    </row>
    <row r="75" spans="4:80" ht="12.7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</row>
    <row r="76" spans="4:80" ht="12.7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</row>
    <row r="77" spans="4:80" ht="12.7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</row>
    <row r="78" spans="4:80" ht="12.7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</row>
    <row r="79" spans="4:80" ht="12.7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</row>
    <row r="80" spans="4:80" ht="12.7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</row>
    <row r="81" spans="4:80" ht="12.7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</row>
    <row r="82" spans="4:80" ht="12.7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</row>
    <row r="83" spans="4:80" ht="12.75"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</row>
    <row r="84" spans="4:80" ht="12.75"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</row>
    <row r="85" spans="4:80" ht="12.75"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</row>
    <row r="86" spans="4:80" ht="12.75"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</row>
    <row r="87" spans="4:80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</row>
    <row r="88" spans="4:80" ht="12.75"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</row>
    <row r="89" spans="4:80" ht="12.75"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</row>
    <row r="90" spans="4:80" ht="12.75"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</row>
    <row r="91" spans="4:80" ht="12.75"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</row>
    <row r="92" spans="4:80" ht="12.75"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</row>
    <row r="93" spans="4:80" ht="12.75"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</row>
    <row r="94" spans="4:80" ht="12.75"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</row>
    <row r="95" spans="4:80" ht="12.75"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</row>
    <row r="96" spans="4:80" ht="12.75"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</row>
    <row r="97" spans="4:80" ht="12.75"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</row>
    <row r="98" spans="4:80" ht="12.75"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</row>
    <row r="99" spans="4:80" ht="12.75"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</row>
    <row r="100" spans="4:80" ht="12.75"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</row>
    <row r="101" spans="4:80" ht="12.75"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</row>
    <row r="102" spans="4:80" ht="12.75"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</row>
    <row r="103" spans="4:80" ht="12.75"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</row>
    <row r="104" spans="4:80" ht="12.75"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</row>
    <row r="105" spans="4:80" ht="12.75"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</row>
    <row r="106" spans="4:80" ht="12.75"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</row>
    <row r="107" spans="4:80" ht="12.75"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</row>
    <row r="108" spans="4:80" ht="12.75"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</row>
    <row r="109" spans="4:80" ht="12.75"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</row>
    <row r="110" spans="4:80" ht="12.75"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</row>
    <row r="111" spans="4:80" ht="12.75"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</row>
    <row r="112" spans="4:80" ht="12.75"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</row>
    <row r="113" spans="4:80" ht="12.75"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</row>
    <row r="114" spans="4:80" ht="12.75"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</row>
    <row r="115" spans="4:80" ht="12.75"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</row>
    <row r="116" spans="4:80" ht="12.75"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</row>
    <row r="117" spans="4:80" ht="12.75"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</row>
    <row r="118" spans="4:80" ht="12.75"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</row>
    <row r="119" spans="4:80" ht="12.75"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</row>
    <row r="120" spans="4:80" ht="12.75"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</row>
    <row r="121" spans="4:80" ht="12.75"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</row>
    <row r="122" spans="4:80" ht="12.75"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</row>
    <row r="123" spans="4:80" ht="12.75"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</row>
    <row r="124" spans="4:80" ht="12.75"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</row>
    <row r="125" spans="4:80" ht="12.75"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</row>
    <row r="126" spans="4:80" ht="12.75"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</row>
    <row r="127" spans="4:80" ht="12.75"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</row>
    <row r="128" spans="4:80" ht="12.75"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</row>
    <row r="129" spans="4:80" ht="12.75"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</row>
    <row r="130" spans="4:80" ht="12.75"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</row>
    <row r="131" spans="4:80" ht="12.75"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</row>
    <row r="132" spans="4:80" ht="12.75"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</row>
    <row r="133" spans="4:80" ht="12.75"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</row>
    <row r="134" spans="4:80" ht="12.75"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</row>
    <row r="135" spans="4:80" ht="12.75"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</row>
    <row r="136" spans="4:80" ht="12.75"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</row>
    <row r="137" spans="4:80" ht="12.75"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</row>
    <row r="138" spans="4:80" ht="12.75"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</row>
    <row r="139" spans="4:80" ht="12.75"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</row>
    <row r="140" spans="4:80" ht="12.75"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</row>
    <row r="141" spans="4:80" ht="12.75"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</row>
    <row r="142" spans="4:80" ht="12.75"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</row>
  </sheetData>
  <sheetProtection/>
  <mergeCells count="15">
    <mergeCell ref="I10:I11"/>
    <mergeCell ref="H10:H11"/>
    <mergeCell ref="CN10:CN11"/>
    <mergeCell ref="CO10:CO11"/>
    <mergeCell ref="CP10:CP11"/>
    <mergeCell ref="CQ10:CQ11"/>
    <mergeCell ref="B10:B11"/>
    <mergeCell ref="G10:G11"/>
    <mergeCell ref="F10:F11"/>
    <mergeCell ref="E10:E11"/>
    <mergeCell ref="D10:D11"/>
    <mergeCell ref="C10:C11"/>
    <mergeCell ref="CC10:CC11"/>
    <mergeCell ref="K10:K11"/>
    <mergeCell ref="J10:J11"/>
  </mergeCells>
  <printOptions horizontalCentered="1"/>
  <pageMargins left="0.1968503937007874" right="0" top="0.3937007874015748" bottom="0" header="0" footer="0"/>
  <pageSetup horizontalDpi="600" verticalDpi="600" orientation="portrait" paperSize="9" scale="70" r:id="rId1"/>
  <rowBreaks count="2" manualBreakCount="2">
    <brk id="33" max="94" man="1"/>
    <brk id="53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2015-10-16T05:51:05Z</cp:lastPrinted>
  <dcterms:created xsi:type="dcterms:W3CDTF">2013-01-17T08:38:53Z</dcterms:created>
  <dcterms:modified xsi:type="dcterms:W3CDTF">2015-10-16T05:51:42Z</dcterms:modified>
  <cp:category/>
  <cp:version/>
  <cp:contentType/>
  <cp:contentStatus/>
</cp:coreProperties>
</file>